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\\10.0.36.31\財政班\□新居\000 旧地方債班（起債・公営企業等）\521 公営企業全般（決算統計等）\48 経営比較分析表の公表\H30\310111　平成29年度決算状況調査の経営比較分析表の作成\05　公表\02_下水道事業　\"/>
    </mc:Choice>
  </mc:AlternateContent>
  <workbookProtection workbookAlgorithmName="SHA-512" workbookHashValue="I0X8kH47yuiz//Ajn7UOzeCcXZCExjDw0s8ssb1lJkjhR2cE93ugHXsxTnH2IzW9DXVGeRG60kbMCxWMFGNzCA==" workbookSaltValue="VGihqzbk7ttH04ynqKMNWQ==" workbookSpinCount="100000" lockStructure="1"/>
  <bookViews>
    <workbookView xWindow="0" yWindow="15" windowWidth="15360" windowHeight="7620"/>
  </bookViews>
  <sheets>
    <sheet name="法非適用_下水道事業" sheetId="4" r:id="rId1"/>
    <sheet name="データ" sheetId="5" state="hidden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AL10" i="4" s="1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I86" i="4"/>
  <c r="I10" i="4"/>
  <c r="C10" i="5" l="1"/>
  <c r="D10" i="5"/>
  <c r="E10" i="5"/>
  <c r="B10" i="5"/>
</calcChain>
</file>

<file path=xl/sharedStrings.xml><?xml version="1.0" encoding="utf-8"?>
<sst xmlns="http://schemas.openxmlformats.org/spreadsheetml/2006/main" count="254" uniqueCount="126">
  <si>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</si>
  <si>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</si>
  <si>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</si>
  <si>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</si>
  <si>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</si>
  <si>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</si>
  <si>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</si>
  <si>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</si>
  <si>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</si>
  <si>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</si>
  <si>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</si>
  <si>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</si>
  <si>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</si>
  <si>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</si>
  <si>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</si>
  <si>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</si>
  <si>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</si>
  <si>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</si>
  <si>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</si>
  <si>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</si>
  <si>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</si>
  <si>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</si>
  <si>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</si>
  <si>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</si>
  <si>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</si>
  <si>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</si>
  <si>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</si>
  <si>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</si>
  <si>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</si>
  <si>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</si>
  <si>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</si>
  <si>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</si>
  <si>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</si>
  <si>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</si>
  <si>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</si>
  <si>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</si>
  <si>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</si>
  <si>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</si>
  <si>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</si>
  <si>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</si>
  <si>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</si>
  <si>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</si>
  <si>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</si>
  <si>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</si>
  <si>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</si>
  <si>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</si>
  <si>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</si>
  <si>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</si>
  <si>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</si>
  <si>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</si>
  <si>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</si>
  <si>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</si>
  <si>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</si>
  <si>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</si>
  <si>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</si>
  <si>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</si>
  <si>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</si>
  <si>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</si>
  <si>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</si>
  <si>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</si>
  <si>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</si>
  <si>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</si>
  <si>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</si>
  <si>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</si>
  <si>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</si>
  <si>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</si>
  <si>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</si>
  <si>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</si>
  <si>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</si>
  <si>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</si>
  <si>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</si>
  <si>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</si>
  <si>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</si>
  <si>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</si>
  <si>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</si>
  <si>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</si>
  <si>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</si>
  <si>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</si>
  <si>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</si>
  <si>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</si>
  <si>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</si>
  <si>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</si>
  <si>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</si>
  <si>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</si>
  <si>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</si>
  <si>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</si>
  <si>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</si>
  <si>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</si>
  <si>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</si>
  <si>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</si>
  <si>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</si>
  <si>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</si>
  <si>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</si>
  <si>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</si>
  <si>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</si>
  <si>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</si>
  <si>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</si>
  <si>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</si>
  <si>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</si>
  <si>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</si>
  <si>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</si>
  <si>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</si>
  <si>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</si>
  <si>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</si>
  <si>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</si>
  <si>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</si>
  <si>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</si>
  <si>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</si>
  <si>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</si>
  <si>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</si>
  <si>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長崎県　小値賀町</t>
  </si>
  <si>
    <t>法非適用</t>
  </si>
  <si>
    <t>下水道事業</t>
  </si>
  <si>
    <t>特定地域生活排水処理</t>
  </si>
  <si>
    <t>K3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</si>
  <si>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</si>
  <si>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</si>
  <si>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</si>
  <si>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</si>
  <si>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</si>
  <si>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</si>
  <si>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</si>
  <si>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</si>
  <si>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特定地域生活排水処理（合併浄化槽）は平成２９年度末において２７基が稼働しており、水洗化率は１００％となっている。
　使用料収入はわずかしかないため「経費回収率」は例年どおり類似団体平均値を大きく下回っており、「汚水処理原価」は上回っている。
　経営状況としては、事業債の償還金があり、使用料収入も少額なことから、一般会計からの多額の繰入金により赤字分を補填している。
　平成２８年度に策定した経営戦略をもとに、経営の健全化・効率化に努める。</t>
    <rPh sb="12" eb="14">
      <t>ガッペイ</t>
    </rPh>
    <rPh sb="14" eb="17">
      <t>ジョウカソウ</t>
    </rPh>
    <rPh sb="19" eb="21">
      <t>ヘイセイ</t>
    </rPh>
    <rPh sb="23" eb="24">
      <t>ネン</t>
    </rPh>
    <rPh sb="24" eb="25">
      <t>ド</t>
    </rPh>
    <rPh sb="25" eb="26">
      <t>マツ</t>
    </rPh>
    <rPh sb="32" eb="33">
      <t>キ</t>
    </rPh>
    <rPh sb="34" eb="36">
      <t>カドウ</t>
    </rPh>
    <rPh sb="41" eb="44">
      <t>スイセンカ</t>
    </rPh>
    <rPh sb="44" eb="45">
      <t>リツ</t>
    </rPh>
    <rPh sb="59" eb="62">
      <t>シヨウリョウ</t>
    </rPh>
    <rPh sb="62" eb="64">
      <t>シュウニュウ</t>
    </rPh>
    <rPh sb="75" eb="77">
      <t>ケイヒ</t>
    </rPh>
    <rPh sb="77" eb="79">
      <t>カイシュウ</t>
    </rPh>
    <rPh sb="79" eb="80">
      <t>リツ</t>
    </rPh>
    <rPh sb="82" eb="84">
      <t>レイネン</t>
    </rPh>
    <rPh sb="87" eb="89">
      <t>ルイジ</t>
    </rPh>
    <rPh sb="89" eb="91">
      <t>ダンタイ</t>
    </rPh>
    <rPh sb="91" eb="94">
      <t>ヘイキンチ</t>
    </rPh>
    <rPh sb="95" eb="96">
      <t>オオ</t>
    </rPh>
    <rPh sb="98" eb="100">
      <t>シタマワ</t>
    </rPh>
    <rPh sb="106" eb="108">
      <t>オスイ</t>
    </rPh>
    <rPh sb="108" eb="110">
      <t>ショリ</t>
    </rPh>
    <rPh sb="110" eb="112">
      <t>ゲンカ</t>
    </rPh>
    <rPh sb="114" eb="116">
      <t>ウワマワ</t>
    </rPh>
    <rPh sb="132" eb="135">
      <t>ジギョウサイ</t>
    </rPh>
    <rPh sb="136" eb="138">
      <t>ショウカン</t>
    </rPh>
    <rPh sb="138" eb="139">
      <t>キン</t>
    </rPh>
    <rPh sb="146" eb="148">
      <t>シュウニュウ</t>
    </rPh>
    <rPh sb="149" eb="151">
      <t>ショウガク</t>
    </rPh>
    <rPh sb="193" eb="195">
      <t>サクテイ</t>
    </rPh>
    <rPh sb="197" eb="199">
      <t>ケイエイ</t>
    </rPh>
    <rPh sb="199" eb="201">
      <t>センリャク</t>
    </rPh>
    <rPh sb="206" eb="208">
      <t>ケイエイ</t>
    </rPh>
    <rPh sb="209" eb="212">
      <t>ケンゼンカ</t>
    </rPh>
    <rPh sb="213" eb="216">
      <t>コウリツカ</t>
    </rPh>
    <rPh sb="217" eb="218">
      <t>ツト</t>
    </rPh>
    <phoneticPr fontId="4"/>
  </si>
  <si>
    <t>　現在のところ大きなトラブル等は見られないが、今後、老朽化が進行した場合には、計画的に施設の改善を図る。</t>
    <rPh sb="1" eb="3">
      <t>ゲンザイ</t>
    </rPh>
    <rPh sb="7" eb="8">
      <t>オオ</t>
    </rPh>
    <rPh sb="14" eb="15">
      <t>トウ</t>
    </rPh>
    <rPh sb="16" eb="17">
      <t>ミ</t>
    </rPh>
    <phoneticPr fontId="4"/>
  </si>
  <si>
    <t>　接続件数が大幅に増えていくことはあまり期待できないが、汚水処理人口を増やすためには、下水道未普及地域における合併浄化槽の普及が不可欠である。運営的に厳しいことは明確であるが、汚水処理人口普及率をさらに上昇させるために、今後も本事業の推進は図る必要がある。</t>
    <rPh sb="1" eb="3">
      <t>セツゾク</t>
    </rPh>
    <rPh sb="3" eb="5">
      <t>ケンスウ</t>
    </rPh>
    <rPh sb="6" eb="8">
      <t>オオハバ</t>
    </rPh>
    <rPh sb="9" eb="10">
      <t>フ</t>
    </rPh>
    <rPh sb="20" eb="22">
      <t>キタイ</t>
    </rPh>
    <rPh sb="28" eb="30">
      <t>オスイ</t>
    </rPh>
    <rPh sb="30" eb="32">
      <t>ショリ</t>
    </rPh>
    <rPh sb="32" eb="34">
      <t>ジンコウ</t>
    </rPh>
    <rPh sb="35" eb="36">
      <t>フ</t>
    </rPh>
    <rPh sb="43" eb="46">
      <t>ゲスイドウ</t>
    </rPh>
    <rPh sb="46" eb="49">
      <t>ミフキュウ</t>
    </rPh>
    <rPh sb="49" eb="51">
      <t>チイキ</t>
    </rPh>
    <rPh sb="55" eb="57">
      <t>ガッペイ</t>
    </rPh>
    <rPh sb="57" eb="60">
      <t>ジョウカソウ</t>
    </rPh>
    <rPh sb="61" eb="63">
      <t>フキュウ</t>
    </rPh>
    <rPh sb="64" eb="67">
      <t>フカケツ</t>
    </rPh>
    <rPh sb="71" eb="73">
      <t>ウンエイ</t>
    </rPh>
    <rPh sb="73" eb="74">
      <t>テキ</t>
    </rPh>
    <rPh sb="75" eb="76">
      <t>キビ</t>
    </rPh>
    <rPh sb="81" eb="83">
      <t>メイカク</t>
    </rPh>
    <rPh sb="88" eb="90">
      <t>オスイ</t>
    </rPh>
    <rPh sb="90" eb="92">
      <t>ショリ</t>
    </rPh>
    <rPh sb="92" eb="94">
      <t>ジンコウ</t>
    </rPh>
    <rPh sb="94" eb="96">
      <t>フキュウ</t>
    </rPh>
    <rPh sb="96" eb="97">
      <t>リツ</t>
    </rPh>
    <rPh sb="101" eb="103">
      <t>ジョウショウ</t>
    </rPh>
    <rPh sb="110" eb="112">
      <t>コンゴ</t>
    </rPh>
    <rPh sb="113" eb="114">
      <t>ホン</t>
    </rPh>
    <rPh sb="114" eb="116">
      <t>ジギョウ</t>
    </rPh>
    <rPh sb="117" eb="119">
      <t>スイシン</t>
    </rPh>
    <rPh sb="120" eb="121">
      <t>ハカ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</si>
</sst>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4-4833-BA24-E03EAB38B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410432"/>
        <c:axId val="33416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4-4833-BA24-E03EAB38B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10432"/>
        <c:axId val="33416704"/>
      </c:lineChart>
      <c:dateAx>
        <c:axId val="33410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416704"/>
        <c:crosses val="autoZero"/>
        <c:auto val="1"/>
        <c:lblOffset val="100"/>
        <c:baseTimeUnit val="years"/>
      </c:dateAx>
      <c:valAx>
        <c:axId val="33416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410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28.95</c:v>
                </c:pt>
                <c:pt idx="1">
                  <c:v>34.21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9C-4622-97E7-6FEAA7602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080128"/>
        <c:axId val="44090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58.06</c:v>
                </c:pt>
                <c:pt idx="1">
                  <c:v>59.08</c:v>
                </c:pt>
                <c:pt idx="2">
                  <c:v>58.25</c:v>
                </c:pt>
                <c:pt idx="3">
                  <c:v>61.55</c:v>
                </c:pt>
                <c:pt idx="4">
                  <c:v>57.22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9C-4622-97E7-6FEAA7602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80128"/>
        <c:axId val="44090496"/>
      </c:lineChart>
      <c:dateAx>
        <c:axId val="440801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090496"/>
        <c:crosses val="autoZero"/>
        <c:auto val="1"/>
        <c:lblOffset val="100"/>
        <c:baseTimeUnit val="years"/>
      </c:dateAx>
      <c:valAx>
        <c:axId val="44090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40801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96.61</c:v>
                </c:pt>
                <c:pt idx="1">
                  <c:v>96.49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FE-4D6C-8F1D-64C981BB0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100992"/>
        <c:axId val="44123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75.790000000000006</c:v>
                </c:pt>
                <c:pt idx="1">
                  <c:v>77.12</c:v>
                </c:pt>
                <c:pt idx="2">
                  <c:v>68.150000000000006</c:v>
                </c:pt>
                <c:pt idx="3">
                  <c:v>67.489999999999995</c:v>
                </c:pt>
                <c:pt idx="4">
                  <c:v>67.290000000000006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FE-4D6C-8F1D-64C981BB0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100992"/>
        <c:axId val="44123648"/>
      </c:lineChart>
      <c:dateAx>
        <c:axId val="44100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123648"/>
        <c:crosses val="autoZero"/>
        <c:auto val="1"/>
        <c:lblOffset val="100"/>
        <c:baseTimeUnit val="years"/>
      </c:dateAx>
      <c:valAx>
        <c:axId val="44123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4100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29</c:v>
                </c:pt>
                <c:pt idx="1">
                  <c:v>73.13</c:v>
                </c:pt>
                <c:pt idx="2">
                  <c:v>81.17</c:v>
                </c:pt>
                <c:pt idx="3">
                  <c:v>96.68</c:v>
                </c:pt>
                <c:pt idx="4">
                  <c:v>96.92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D-42F5-890F-9E464B73A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60928"/>
        <c:axId val="33662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6D-42F5-890F-9E464B73A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60928"/>
        <c:axId val="33662848"/>
      </c:lineChart>
      <c:dateAx>
        <c:axId val="336609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662848"/>
        <c:crosses val="autoZero"/>
        <c:auto val="1"/>
        <c:lblOffset val="100"/>
        <c:baseTimeUnit val="years"/>
      </c:dateAx>
      <c:valAx>
        <c:axId val="33662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6609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3-4F18-B251-0329B2C6F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436032"/>
        <c:axId val="33437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33-4F18-B251-0329B2C6F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36032"/>
        <c:axId val="33437952"/>
      </c:lineChart>
      <c:dateAx>
        <c:axId val="33436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437952"/>
        <c:crosses val="autoZero"/>
        <c:auto val="1"/>
        <c:lblOffset val="100"/>
        <c:baseTimeUnit val="years"/>
      </c:dateAx>
      <c:valAx>
        <c:axId val="33437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436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E5-4012-9A3B-EADC3B861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481472"/>
        <c:axId val="334833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E5-4012-9A3B-EADC3B861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481472"/>
        <c:axId val="33483392"/>
      </c:lineChart>
      <c:dateAx>
        <c:axId val="334814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483392"/>
        <c:crosses val="autoZero"/>
        <c:auto val="1"/>
        <c:lblOffset val="100"/>
        <c:baseTimeUnit val="years"/>
      </c:dateAx>
      <c:valAx>
        <c:axId val="334833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4814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B2-490E-B63E-10BA89947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580160"/>
        <c:axId val="33582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2-490E-B63E-10BA89947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80160"/>
        <c:axId val="33582080"/>
      </c:lineChart>
      <c:dateAx>
        <c:axId val="335801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582080"/>
        <c:crosses val="autoZero"/>
        <c:auto val="1"/>
        <c:lblOffset val="100"/>
        <c:baseTimeUnit val="years"/>
      </c:dateAx>
      <c:valAx>
        <c:axId val="33582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5801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95-4E67-AAA4-305F9AD45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691136"/>
        <c:axId val="33693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95-4E67-AAA4-305F9AD45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691136"/>
        <c:axId val="33693056"/>
      </c:lineChart>
      <c:dateAx>
        <c:axId val="33691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693056"/>
        <c:crosses val="autoZero"/>
        <c:auto val="1"/>
        <c:lblOffset val="100"/>
        <c:baseTimeUnit val="years"/>
      </c:dateAx>
      <c:valAx>
        <c:axId val="33693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6911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369.31</c:v>
                </c:pt>
                <c:pt idx="4" formatCode="#,##0.00;&quot;△&quot;#,##0.00;&quot;-&quot;">
                  <c:v>533.29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F8-41F6-B803-FEF16E0D8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728384"/>
        <c:axId val="33738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446.63</c:v>
                </c:pt>
                <c:pt idx="1">
                  <c:v>416.91</c:v>
                </c:pt>
                <c:pt idx="2">
                  <c:v>392.19</c:v>
                </c:pt>
                <c:pt idx="3">
                  <c:v>413.5</c:v>
                </c:pt>
                <c:pt idx="4">
                  <c:v>407.42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F8-41F6-B803-FEF16E0D8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728384"/>
        <c:axId val="33738752"/>
      </c:lineChart>
      <c:dateAx>
        <c:axId val="33728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738752"/>
        <c:crosses val="autoZero"/>
        <c:auto val="1"/>
        <c:lblOffset val="100"/>
        <c:baseTimeUnit val="years"/>
      </c:dateAx>
      <c:valAx>
        <c:axId val="33738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72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34.06</c:v>
                </c:pt>
                <c:pt idx="1">
                  <c:v>45.48</c:v>
                </c:pt>
                <c:pt idx="2">
                  <c:v>27.57</c:v>
                </c:pt>
                <c:pt idx="3">
                  <c:v>35.69</c:v>
                </c:pt>
                <c:pt idx="4">
                  <c:v>34.159999999999997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99-453F-8635-BCE7FF583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765632"/>
        <c:axId val="33780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58.53</c:v>
                </c:pt>
                <c:pt idx="1">
                  <c:v>57.93</c:v>
                </c:pt>
                <c:pt idx="2">
                  <c:v>57.03</c:v>
                </c:pt>
                <c:pt idx="3">
                  <c:v>55.84</c:v>
                </c:pt>
                <c:pt idx="4">
                  <c:v>57.08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99-453F-8635-BCE7FF583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765632"/>
        <c:axId val="33780096"/>
      </c:lineChart>
      <c:dateAx>
        <c:axId val="337656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780096"/>
        <c:crosses val="autoZero"/>
        <c:auto val="1"/>
        <c:lblOffset val="100"/>
        <c:baseTimeUnit val="years"/>
      </c:dateAx>
      <c:valAx>
        <c:axId val="33780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7656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493.09</c:v>
                </c:pt>
                <c:pt idx="1">
                  <c:v>364.17</c:v>
                </c:pt>
                <c:pt idx="2">
                  <c:v>628.6</c:v>
                </c:pt>
                <c:pt idx="3">
                  <c:v>476.03</c:v>
                </c:pt>
                <c:pt idx="4">
                  <c:v>504.65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32-4F26-9EBF-35C55936F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811072"/>
        <c:axId val="338132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266.57</c:v>
                </c:pt>
                <c:pt idx="1">
                  <c:v>276.93</c:v>
                </c:pt>
                <c:pt idx="2">
                  <c:v>283.73</c:v>
                </c:pt>
                <c:pt idx="3">
                  <c:v>287.57</c:v>
                </c:pt>
                <c:pt idx="4">
                  <c:v>286.86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2-4F26-9EBF-35C55936F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811072"/>
        <c:axId val="33813248"/>
      </c:lineChart>
      <c:dateAx>
        <c:axId val="338110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3813248"/>
        <c:crosses val="autoZero"/>
        <c:auto val="1"/>
        <c:lblOffset val="100"/>
        <c:baseTimeUnit val="years"/>
      </c:dateAx>
      <c:valAx>
        <c:axId val="338132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3811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【329.28】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【269.12】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【60.55】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Y1" zoomScale="80" zoomScaleNormal="80" workbookViewId="0">
      <selection activeCell="B2" sqref="B2:BZ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</row>
    <row r="3" spans="1:78" ht="9.75" customHeight="1" x14ac:dyDescent="0.15">
      <c r="A3" s="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</row>
    <row r="4" spans="1:78" ht="9.75" customHeight="1" x14ac:dyDescent="0.15">
      <c r="A4" s="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4" t="str">
        <f>データ!H6</f>
        <v>長崎県　小値賀町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2" t="s">
        <v>1</v>
      </c>
      <c r="C7" s="62"/>
      <c r="D7" s="62"/>
      <c r="E7" s="62"/>
      <c r="F7" s="62"/>
      <c r="G7" s="62"/>
      <c r="H7" s="62"/>
      <c r="I7" s="62" t="s">
        <v>2</v>
      </c>
      <c r="J7" s="62"/>
      <c r="K7" s="62"/>
      <c r="L7" s="62"/>
      <c r="M7" s="62"/>
      <c r="N7" s="62"/>
      <c r="O7" s="62"/>
      <c r="P7" s="62" t="s">
        <v>3</v>
      </c>
      <c r="Q7" s="62"/>
      <c r="R7" s="62"/>
      <c r="S7" s="62"/>
      <c r="T7" s="62"/>
      <c r="U7" s="62"/>
      <c r="V7" s="62"/>
      <c r="W7" s="62" t="s">
        <v>4</v>
      </c>
      <c r="X7" s="62"/>
      <c r="Y7" s="62"/>
      <c r="Z7" s="62"/>
      <c r="AA7" s="62"/>
      <c r="AB7" s="62"/>
      <c r="AC7" s="62"/>
      <c r="AD7" s="62" t="s">
        <v>5</v>
      </c>
      <c r="AE7" s="62"/>
      <c r="AF7" s="62"/>
      <c r="AG7" s="62"/>
      <c r="AH7" s="62"/>
      <c r="AI7" s="62"/>
      <c r="AJ7" s="62"/>
      <c r="AK7" s="3"/>
      <c r="AL7" s="62" t="s">
        <v>6</v>
      </c>
      <c r="AM7" s="62"/>
      <c r="AN7" s="62"/>
      <c r="AO7" s="62"/>
      <c r="AP7" s="62"/>
      <c r="AQ7" s="62"/>
      <c r="AR7" s="62"/>
      <c r="AS7" s="62"/>
      <c r="AT7" s="62" t="s">
        <v>7</v>
      </c>
      <c r="AU7" s="62"/>
      <c r="AV7" s="62"/>
      <c r="AW7" s="62"/>
      <c r="AX7" s="62"/>
      <c r="AY7" s="62"/>
      <c r="AZ7" s="62"/>
      <c r="BA7" s="62"/>
      <c r="BB7" s="62" t="s">
        <v>8</v>
      </c>
      <c r="BC7" s="62"/>
      <c r="BD7" s="62"/>
      <c r="BE7" s="62"/>
      <c r="BF7" s="62"/>
      <c r="BG7" s="62"/>
      <c r="BH7" s="62"/>
      <c r="BI7" s="62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1" t="str">
        <f>データ!I6</f>
        <v>法非適用</v>
      </c>
      <c r="C8" s="71"/>
      <c r="D8" s="71"/>
      <c r="E8" s="71"/>
      <c r="F8" s="71"/>
      <c r="G8" s="71"/>
      <c r="H8" s="71"/>
      <c r="I8" s="71" t="str">
        <f>データ!J6</f>
        <v>下水道事業</v>
      </c>
      <c r="J8" s="71"/>
      <c r="K8" s="71"/>
      <c r="L8" s="71"/>
      <c r="M8" s="71"/>
      <c r="N8" s="71"/>
      <c r="O8" s="71"/>
      <c r="P8" s="71" t="str">
        <f>データ!K6</f>
        <v>特定地域生活排水処理</v>
      </c>
      <c r="Q8" s="71"/>
      <c r="R8" s="71"/>
      <c r="S8" s="71"/>
      <c r="T8" s="71"/>
      <c r="U8" s="71"/>
      <c r="V8" s="71"/>
      <c r="W8" s="71" t="str">
        <f>データ!L6</f>
        <v>K3</v>
      </c>
      <c r="X8" s="71"/>
      <c r="Y8" s="71"/>
      <c r="Z8" s="71"/>
      <c r="AA8" s="71"/>
      <c r="AB8" s="71"/>
      <c r="AC8" s="71"/>
      <c r="AD8" s="72" t="str">
        <f>データ!$M$6</f>
        <v>非設置</v>
      </c>
      <c r="AE8" s="72"/>
      <c r="AF8" s="72"/>
      <c r="AG8" s="72"/>
      <c r="AH8" s="72"/>
      <c r="AI8" s="72"/>
      <c r="AJ8" s="72"/>
      <c r="AK8" s="3"/>
      <c r="AL8" s="66">
        <f>データ!S6</f>
        <v>2503</v>
      </c>
      <c r="AM8" s="66"/>
      <c r="AN8" s="66"/>
      <c r="AO8" s="66"/>
      <c r="AP8" s="66"/>
      <c r="AQ8" s="66"/>
      <c r="AR8" s="66"/>
      <c r="AS8" s="66"/>
      <c r="AT8" s="65">
        <f>データ!T6</f>
        <v>25.52</v>
      </c>
      <c r="AU8" s="65"/>
      <c r="AV8" s="65"/>
      <c r="AW8" s="65"/>
      <c r="AX8" s="65"/>
      <c r="AY8" s="65"/>
      <c r="AZ8" s="65"/>
      <c r="BA8" s="65"/>
      <c r="BB8" s="65">
        <f>データ!U6</f>
        <v>98.08</v>
      </c>
      <c r="BC8" s="65"/>
      <c r="BD8" s="65"/>
      <c r="BE8" s="65"/>
      <c r="BF8" s="65"/>
      <c r="BG8" s="65"/>
      <c r="BH8" s="65"/>
      <c r="BI8" s="65"/>
      <c r="BJ8" s="3"/>
      <c r="BK8" s="3"/>
      <c r="BL8" s="69" t="s">
        <v>10</v>
      </c>
      <c r="BM8" s="70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2" t="s">
        <v>12</v>
      </c>
      <c r="C9" s="62"/>
      <c r="D9" s="62"/>
      <c r="E9" s="62"/>
      <c r="F9" s="62"/>
      <c r="G9" s="62"/>
      <c r="H9" s="62"/>
      <c r="I9" s="62" t="s">
        <v>13</v>
      </c>
      <c r="J9" s="62"/>
      <c r="K9" s="62"/>
      <c r="L9" s="62"/>
      <c r="M9" s="62"/>
      <c r="N9" s="62"/>
      <c r="O9" s="62"/>
      <c r="P9" s="62" t="s">
        <v>14</v>
      </c>
      <c r="Q9" s="62"/>
      <c r="R9" s="62"/>
      <c r="S9" s="62"/>
      <c r="T9" s="62"/>
      <c r="U9" s="62"/>
      <c r="V9" s="62"/>
      <c r="W9" s="62" t="s">
        <v>15</v>
      </c>
      <c r="X9" s="62"/>
      <c r="Y9" s="62"/>
      <c r="Z9" s="62"/>
      <c r="AA9" s="62"/>
      <c r="AB9" s="62"/>
      <c r="AC9" s="62"/>
      <c r="AD9" s="62" t="s">
        <v>16</v>
      </c>
      <c r="AE9" s="62"/>
      <c r="AF9" s="62"/>
      <c r="AG9" s="62"/>
      <c r="AH9" s="62"/>
      <c r="AI9" s="62"/>
      <c r="AJ9" s="62"/>
      <c r="AK9" s="3"/>
      <c r="AL9" s="62" t="s">
        <v>17</v>
      </c>
      <c r="AM9" s="62"/>
      <c r="AN9" s="62"/>
      <c r="AO9" s="62"/>
      <c r="AP9" s="62"/>
      <c r="AQ9" s="62"/>
      <c r="AR9" s="62"/>
      <c r="AS9" s="62"/>
      <c r="AT9" s="62" t="s">
        <v>18</v>
      </c>
      <c r="AU9" s="62"/>
      <c r="AV9" s="62"/>
      <c r="AW9" s="62"/>
      <c r="AX9" s="62"/>
      <c r="AY9" s="62"/>
      <c r="AZ9" s="62"/>
      <c r="BA9" s="62"/>
      <c r="BB9" s="62" t="s">
        <v>19</v>
      </c>
      <c r="BC9" s="62"/>
      <c r="BD9" s="62"/>
      <c r="BE9" s="62"/>
      <c r="BF9" s="62"/>
      <c r="BG9" s="62"/>
      <c r="BH9" s="62"/>
      <c r="BI9" s="62"/>
      <c r="BJ9" s="3"/>
      <c r="BK9" s="3"/>
      <c r="BL9" s="63" t="s">
        <v>20</v>
      </c>
      <c r="BM9" s="64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5" t="str">
        <f>データ!N6</f>
        <v>-</v>
      </c>
      <c r="C10" s="65"/>
      <c r="D10" s="65"/>
      <c r="E10" s="65"/>
      <c r="F10" s="65"/>
      <c r="G10" s="65"/>
      <c r="H10" s="65"/>
      <c r="I10" s="65" t="str">
        <f>データ!O6</f>
        <v>該当数値なし</v>
      </c>
      <c r="J10" s="65"/>
      <c r="K10" s="65"/>
      <c r="L10" s="65"/>
      <c r="M10" s="65"/>
      <c r="N10" s="65"/>
      <c r="O10" s="65"/>
      <c r="P10" s="65">
        <f>データ!P6</f>
        <v>2.0699999999999998</v>
      </c>
      <c r="Q10" s="65"/>
      <c r="R10" s="65"/>
      <c r="S10" s="65"/>
      <c r="T10" s="65"/>
      <c r="U10" s="65"/>
      <c r="V10" s="65"/>
      <c r="W10" s="65">
        <f>データ!Q6</f>
        <v>100</v>
      </c>
      <c r="X10" s="65"/>
      <c r="Y10" s="65"/>
      <c r="Z10" s="65"/>
      <c r="AA10" s="65"/>
      <c r="AB10" s="65"/>
      <c r="AC10" s="65"/>
      <c r="AD10" s="66">
        <f>データ!R6</f>
        <v>3130</v>
      </c>
      <c r="AE10" s="66"/>
      <c r="AF10" s="66"/>
      <c r="AG10" s="66"/>
      <c r="AH10" s="66"/>
      <c r="AI10" s="66"/>
      <c r="AJ10" s="66"/>
      <c r="AK10" s="2"/>
      <c r="AL10" s="66">
        <f>データ!V6</f>
        <v>51</v>
      </c>
      <c r="AM10" s="66"/>
      <c r="AN10" s="66"/>
      <c r="AO10" s="66"/>
      <c r="AP10" s="66"/>
      <c r="AQ10" s="66"/>
      <c r="AR10" s="66"/>
      <c r="AS10" s="66"/>
      <c r="AT10" s="65">
        <f>データ!W6</f>
        <v>0.01</v>
      </c>
      <c r="AU10" s="65"/>
      <c r="AV10" s="65"/>
      <c r="AW10" s="65"/>
      <c r="AX10" s="65"/>
      <c r="AY10" s="65"/>
      <c r="AZ10" s="65"/>
      <c r="BA10" s="65"/>
      <c r="BB10" s="65">
        <f>データ!X6</f>
        <v>5100</v>
      </c>
      <c r="BC10" s="65"/>
      <c r="BD10" s="65"/>
      <c r="BE10" s="65"/>
      <c r="BF10" s="65"/>
      <c r="BG10" s="65"/>
      <c r="BH10" s="65"/>
      <c r="BI10" s="65"/>
      <c r="BJ10" s="2"/>
      <c r="BK10" s="2"/>
      <c r="BL10" s="67" t="s">
        <v>22</v>
      </c>
      <c r="BM10" s="68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1" t="s">
        <v>26</v>
      </c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</row>
    <row r="15" spans="1:78" ht="13.5" customHeight="1" x14ac:dyDescent="0.15">
      <c r="A15" s="2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6"/>
      <c r="BK15" s="2"/>
      <c r="BL15" s="44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6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7" t="s">
        <v>123</v>
      </c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9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7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9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7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9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7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9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7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9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7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9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7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9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7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9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7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9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7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9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7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9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7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9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7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9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7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9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7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9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7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9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7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9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7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9"/>
    </row>
    <row r="34" spans="1:78" ht="13.5" customHeight="1" x14ac:dyDescent="0.15">
      <c r="A34" s="2"/>
      <c r="B34" s="16"/>
      <c r="C34" s="53" t="s">
        <v>27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19"/>
      <c r="R34" s="53" t="s">
        <v>28</v>
      </c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19"/>
      <c r="AG34" s="53" t="s">
        <v>29</v>
      </c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19"/>
      <c r="AV34" s="53" t="s">
        <v>30</v>
      </c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18"/>
      <c r="BK34" s="2"/>
      <c r="BL34" s="47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9"/>
    </row>
    <row r="35" spans="1:78" ht="13.5" customHeight="1" x14ac:dyDescent="0.15">
      <c r="A35" s="2"/>
      <c r="B35" s="16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19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19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19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18"/>
      <c r="BK35" s="2"/>
      <c r="BL35" s="47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9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7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9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7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9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7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9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7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9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7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9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7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9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7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9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7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9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0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2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1" t="s">
        <v>31</v>
      </c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3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4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6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7" t="s">
        <v>124</v>
      </c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9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7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9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7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9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7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9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7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9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7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9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7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9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7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9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7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9"/>
    </row>
    <row r="56" spans="1:78" ht="13.5" customHeight="1" x14ac:dyDescent="0.15">
      <c r="A56" s="2"/>
      <c r="B56" s="16"/>
      <c r="C56" s="53" t="s">
        <v>32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19"/>
      <c r="R56" s="53" t="s">
        <v>33</v>
      </c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19"/>
      <c r="AG56" s="53" t="s">
        <v>34</v>
      </c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19"/>
      <c r="AV56" s="53" t="s">
        <v>35</v>
      </c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18"/>
      <c r="BK56" s="2"/>
      <c r="BL56" s="47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9"/>
    </row>
    <row r="57" spans="1:78" ht="13.5" customHeight="1" x14ac:dyDescent="0.15">
      <c r="A57" s="2"/>
      <c r="B57" s="16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19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19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19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18"/>
      <c r="BK57" s="2"/>
      <c r="BL57" s="47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9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7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9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7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9"/>
    </row>
    <row r="60" spans="1:78" ht="13.5" customHeight="1" x14ac:dyDescent="0.15">
      <c r="A60" s="2"/>
      <c r="B60" s="54" t="s">
        <v>36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6"/>
      <c r="BK60" s="2"/>
      <c r="BL60" s="47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9"/>
    </row>
    <row r="61" spans="1:78" ht="13.5" customHeight="1" x14ac:dyDescent="0.15">
      <c r="A61" s="2"/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6"/>
      <c r="BK61" s="2"/>
      <c r="BL61" s="47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9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7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9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0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2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1" t="s">
        <v>37</v>
      </c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3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4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6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7" t="s">
        <v>125</v>
      </c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9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7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9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7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9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7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9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7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9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7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9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7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9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7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9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7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9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7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9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7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9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7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9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7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9"/>
    </row>
    <row r="79" spans="1:78" ht="13.5" customHeight="1" x14ac:dyDescent="0.15">
      <c r="A79" s="2"/>
      <c r="B79" s="16"/>
      <c r="C79" s="53" t="s">
        <v>38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19"/>
      <c r="V79" s="19"/>
      <c r="W79" s="53" t="s">
        <v>39</v>
      </c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19"/>
      <c r="AP79" s="19"/>
      <c r="AQ79" s="53" t="s">
        <v>40</v>
      </c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17"/>
      <c r="BJ79" s="18"/>
      <c r="BK79" s="2"/>
      <c r="BL79" s="47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9"/>
    </row>
    <row r="80" spans="1:78" ht="13.5" customHeight="1" x14ac:dyDescent="0.15">
      <c r="A80" s="2"/>
      <c r="B80" s="16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19"/>
      <c r="V80" s="19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19"/>
      <c r="AP80" s="19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17"/>
      <c r="BJ80" s="18"/>
      <c r="BK80" s="2"/>
      <c r="BL80" s="47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9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7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9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0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2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5" t="s">
        <v>43</v>
      </c>
      <c r="C85" s="25"/>
      <c r="D85" s="25"/>
      <c r="E85" s="25" t="s">
        <v>44</v>
      </c>
      <c r="F85" s="25" t="s">
        <v>45</v>
      </c>
      <c r="G85" s="25" t="s">
        <v>46</v>
      </c>
      <c r="H85" s="25" t="s">
        <v>47</v>
      </c>
      <c r="I85" s="25" t="s">
        <v>48</v>
      </c>
      <c r="J85" s="25" t="s">
        <v>49</v>
      </c>
      <c r="K85" s="25" t="s">
        <v>50</v>
      </c>
      <c r="L85" s="25" t="s">
        <v>51</v>
      </c>
      <c r="M85" s="25" t="s">
        <v>52</v>
      </c>
      <c r="N85" s="25" t="s">
        <v>53</v>
      </c>
      <c r="O85" s="25" t="s">
        <v>54</v>
      </c>
    </row>
    <row r="86" spans="1:78" hidden="1" x14ac:dyDescent="0.15">
      <c r="B86" s="25"/>
      <c r="C86" s="25"/>
      <c r="D86" s="25"/>
      <c r="E86" s="25" t="str">
        <f>データ!AI6</f>
        <v/>
      </c>
      <c r="F86" s="25" t="s">
        <v>55</v>
      </c>
      <c r="G86" s="25" t="s">
        <v>55</v>
      </c>
      <c r="H86" s="25" t="str">
        <f>データ!BP6</f>
        <v>【329.28】</v>
      </c>
      <c r="I86" s="25" t="str">
        <f>データ!CA6</f>
        <v>【60.55】</v>
      </c>
      <c r="J86" s="25" t="str">
        <f>データ!CL6</f>
        <v>【269.12】</v>
      </c>
      <c r="K86" s="25" t="str">
        <f>データ!CW6</f>
        <v>【59.35】</v>
      </c>
      <c r="L86" s="25" t="str">
        <f>データ!DH6</f>
        <v>【76.98】</v>
      </c>
      <c r="M86" s="25" t="s">
        <v>56</v>
      </c>
      <c r="N86" s="25" t="s">
        <v>56</v>
      </c>
      <c r="O86" s="25" t="str">
        <f>データ!EO6</f>
        <v>【-】</v>
      </c>
    </row>
  </sheetData>
  <sheetProtection algorithmName="SHA-512" hashValue="ceZPZElBlBCZdZQSBOUKd+pCGX3U/C34mpJK/pQCpG/rLJ2gEgsSWjmLcu/dYyRlwWGgtqy/lnF1SW/WvWLADw==" saltValue="Pm1+0FMkoMmWbQuGzGgTVA==" spinCount="100000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57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5" x14ac:dyDescent="0.15">
      <c r="A2" s="27" t="s">
        <v>58</v>
      </c>
      <c r="B2" s="27">
        <f>COLUMN()-1</f>
        <v>1</v>
      </c>
      <c r="C2" s="27">
        <f t="shared" ref="C2:BS2" si="0">COLUMN()-1</f>
        <v>2</v>
      </c>
      <c r="D2" s="27">
        <f t="shared" si="0"/>
        <v>3</v>
      </c>
      <c r="E2" s="27">
        <f t="shared" si="0"/>
        <v>4</v>
      </c>
      <c r="F2" s="27">
        <f t="shared" si="0"/>
        <v>5</v>
      </c>
      <c r="G2" s="27">
        <f t="shared" si="0"/>
        <v>6</v>
      </c>
      <c r="H2" s="27">
        <f t="shared" si="0"/>
        <v>7</v>
      </c>
      <c r="I2" s="27">
        <f t="shared" si="0"/>
        <v>8</v>
      </c>
      <c r="J2" s="27">
        <f t="shared" si="0"/>
        <v>9</v>
      </c>
      <c r="K2" s="27">
        <f t="shared" si="0"/>
        <v>10</v>
      </c>
      <c r="L2" s="27">
        <f t="shared" si="0"/>
        <v>11</v>
      </c>
      <c r="M2" s="27">
        <f t="shared" si="0"/>
        <v>12</v>
      </c>
      <c r="N2" s="27">
        <f t="shared" si="0"/>
        <v>13</v>
      </c>
      <c r="O2" s="27">
        <f t="shared" si="0"/>
        <v>14</v>
      </c>
      <c r="P2" s="27">
        <f t="shared" si="0"/>
        <v>15</v>
      </c>
      <c r="Q2" s="27">
        <f t="shared" si="0"/>
        <v>16</v>
      </c>
      <c r="R2" s="27">
        <f t="shared" si="0"/>
        <v>17</v>
      </c>
      <c r="S2" s="27">
        <f t="shared" si="0"/>
        <v>18</v>
      </c>
      <c r="T2" s="27">
        <f t="shared" si="0"/>
        <v>19</v>
      </c>
      <c r="U2" s="27">
        <f t="shared" si="0"/>
        <v>20</v>
      </c>
      <c r="V2" s="27">
        <f t="shared" si="0"/>
        <v>21</v>
      </c>
      <c r="W2" s="27">
        <f t="shared" si="0"/>
        <v>22</v>
      </c>
      <c r="X2" s="27">
        <f t="shared" si="0"/>
        <v>23</v>
      </c>
      <c r="Y2" s="27">
        <f t="shared" si="0"/>
        <v>24</v>
      </c>
      <c r="Z2" s="27">
        <f t="shared" si="0"/>
        <v>25</v>
      </c>
      <c r="AA2" s="27">
        <f t="shared" si="0"/>
        <v>26</v>
      </c>
      <c r="AB2" s="27">
        <f t="shared" si="0"/>
        <v>27</v>
      </c>
      <c r="AC2" s="27">
        <f t="shared" si="0"/>
        <v>28</v>
      </c>
      <c r="AD2" s="27">
        <f t="shared" si="0"/>
        <v>29</v>
      </c>
      <c r="AE2" s="27">
        <f t="shared" si="0"/>
        <v>30</v>
      </c>
      <c r="AF2" s="27">
        <f t="shared" si="0"/>
        <v>31</v>
      </c>
      <c r="AG2" s="27">
        <f t="shared" si="0"/>
        <v>32</v>
      </c>
      <c r="AH2" s="27">
        <f t="shared" si="0"/>
        <v>33</v>
      </c>
      <c r="AI2" s="27">
        <f t="shared" si="0"/>
        <v>34</v>
      </c>
      <c r="AJ2" s="27">
        <f t="shared" si="0"/>
        <v>35</v>
      </c>
      <c r="AK2" s="27">
        <f t="shared" si="0"/>
        <v>36</v>
      </c>
      <c r="AL2" s="27">
        <f t="shared" si="0"/>
        <v>37</v>
      </c>
      <c r="AM2" s="27">
        <f t="shared" si="0"/>
        <v>38</v>
      </c>
      <c r="AN2" s="27">
        <f t="shared" si="0"/>
        <v>39</v>
      </c>
      <c r="AO2" s="27">
        <f t="shared" si="0"/>
        <v>40</v>
      </c>
      <c r="AP2" s="27">
        <f t="shared" si="0"/>
        <v>41</v>
      </c>
      <c r="AQ2" s="27">
        <f t="shared" si="0"/>
        <v>42</v>
      </c>
      <c r="AR2" s="27">
        <f t="shared" si="0"/>
        <v>43</v>
      </c>
      <c r="AS2" s="27">
        <f t="shared" si="0"/>
        <v>44</v>
      </c>
      <c r="AT2" s="27">
        <f t="shared" si="0"/>
        <v>45</v>
      </c>
      <c r="AU2" s="27">
        <f t="shared" si="0"/>
        <v>46</v>
      </c>
      <c r="AV2" s="27">
        <f t="shared" si="0"/>
        <v>47</v>
      </c>
      <c r="AW2" s="27">
        <f t="shared" si="0"/>
        <v>48</v>
      </c>
      <c r="AX2" s="27">
        <f t="shared" si="0"/>
        <v>49</v>
      </c>
      <c r="AY2" s="27">
        <f t="shared" si="0"/>
        <v>50</v>
      </c>
      <c r="AZ2" s="27">
        <f t="shared" si="0"/>
        <v>51</v>
      </c>
      <c r="BA2" s="27">
        <f t="shared" si="0"/>
        <v>52</v>
      </c>
      <c r="BB2" s="27">
        <f t="shared" si="0"/>
        <v>53</v>
      </c>
      <c r="BC2" s="27">
        <f t="shared" si="0"/>
        <v>54</v>
      </c>
      <c r="BD2" s="27">
        <f t="shared" si="0"/>
        <v>55</v>
      </c>
      <c r="BE2" s="27">
        <f t="shared" si="0"/>
        <v>56</v>
      </c>
      <c r="BF2" s="27">
        <f t="shared" si="0"/>
        <v>57</v>
      </c>
      <c r="BG2" s="27">
        <f t="shared" si="0"/>
        <v>58</v>
      </c>
      <c r="BH2" s="27">
        <f t="shared" si="0"/>
        <v>59</v>
      </c>
      <c r="BI2" s="27">
        <f t="shared" si="0"/>
        <v>60</v>
      </c>
      <c r="BJ2" s="27">
        <f t="shared" si="0"/>
        <v>61</v>
      </c>
      <c r="BK2" s="27">
        <f t="shared" si="0"/>
        <v>62</v>
      </c>
      <c r="BL2" s="27">
        <f t="shared" si="0"/>
        <v>63</v>
      </c>
      <c r="BM2" s="27">
        <f t="shared" si="0"/>
        <v>64</v>
      </c>
      <c r="BN2" s="27">
        <f t="shared" si="0"/>
        <v>65</v>
      </c>
      <c r="BO2" s="27">
        <f t="shared" si="0"/>
        <v>66</v>
      </c>
      <c r="BP2" s="27">
        <f t="shared" si="0"/>
        <v>67</v>
      </c>
      <c r="BQ2" s="27">
        <f t="shared" si="0"/>
        <v>68</v>
      </c>
      <c r="BR2" s="27">
        <f t="shared" si="0"/>
        <v>69</v>
      </c>
      <c r="BS2" s="27">
        <f t="shared" si="0"/>
        <v>70</v>
      </c>
      <c r="BT2" s="27">
        <f t="shared" ref="BT2:EE2" si="1">COLUMN()-1</f>
        <v>71</v>
      </c>
      <c r="BU2" s="27">
        <f t="shared" si="1"/>
        <v>72</v>
      </c>
      <c r="BV2" s="27">
        <f t="shared" si="1"/>
        <v>73</v>
      </c>
      <c r="BW2" s="27">
        <f t="shared" si="1"/>
        <v>74</v>
      </c>
      <c r="BX2" s="27">
        <f t="shared" si="1"/>
        <v>75</v>
      </c>
      <c r="BY2" s="27">
        <f t="shared" si="1"/>
        <v>76</v>
      </c>
      <c r="BZ2" s="27">
        <f t="shared" si="1"/>
        <v>77</v>
      </c>
      <c r="CA2" s="27">
        <f t="shared" si="1"/>
        <v>78</v>
      </c>
      <c r="CB2" s="27">
        <f t="shared" si="1"/>
        <v>79</v>
      </c>
      <c r="CC2" s="27">
        <f t="shared" si="1"/>
        <v>80</v>
      </c>
      <c r="CD2" s="27">
        <f t="shared" si="1"/>
        <v>81</v>
      </c>
      <c r="CE2" s="27">
        <f t="shared" si="1"/>
        <v>82</v>
      </c>
      <c r="CF2" s="27">
        <f t="shared" si="1"/>
        <v>83</v>
      </c>
      <c r="CG2" s="27">
        <f t="shared" si="1"/>
        <v>84</v>
      </c>
      <c r="CH2" s="27">
        <f t="shared" si="1"/>
        <v>85</v>
      </c>
      <c r="CI2" s="27">
        <f t="shared" si="1"/>
        <v>86</v>
      </c>
      <c r="CJ2" s="27">
        <f t="shared" si="1"/>
        <v>87</v>
      </c>
      <c r="CK2" s="27">
        <f t="shared" si="1"/>
        <v>88</v>
      </c>
      <c r="CL2" s="27">
        <f t="shared" si="1"/>
        <v>89</v>
      </c>
      <c r="CM2" s="27">
        <f t="shared" si="1"/>
        <v>90</v>
      </c>
      <c r="CN2" s="27">
        <f t="shared" si="1"/>
        <v>91</v>
      </c>
      <c r="CO2" s="27">
        <f t="shared" si="1"/>
        <v>92</v>
      </c>
      <c r="CP2" s="27">
        <f t="shared" si="1"/>
        <v>93</v>
      </c>
      <c r="CQ2" s="27">
        <f t="shared" si="1"/>
        <v>94</v>
      </c>
      <c r="CR2" s="27">
        <f t="shared" si="1"/>
        <v>95</v>
      </c>
      <c r="CS2" s="27">
        <f t="shared" si="1"/>
        <v>96</v>
      </c>
      <c r="CT2" s="27">
        <f t="shared" si="1"/>
        <v>97</v>
      </c>
      <c r="CU2" s="27">
        <f t="shared" si="1"/>
        <v>98</v>
      </c>
      <c r="CV2" s="27">
        <f t="shared" si="1"/>
        <v>99</v>
      </c>
      <c r="CW2" s="27">
        <f t="shared" si="1"/>
        <v>100</v>
      </c>
      <c r="CX2" s="27">
        <f t="shared" si="1"/>
        <v>101</v>
      </c>
      <c r="CY2" s="27">
        <f t="shared" si="1"/>
        <v>102</v>
      </c>
      <c r="CZ2" s="27">
        <f t="shared" si="1"/>
        <v>103</v>
      </c>
      <c r="DA2" s="27">
        <f t="shared" si="1"/>
        <v>104</v>
      </c>
      <c r="DB2" s="27">
        <f t="shared" si="1"/>
        <v>105</v>
      </c>
      <c r="DC2" s="27">
        <f t="shared" si="1"/>
        <v>106</v>
      </c>
      <c r="DD2" s="27">
        <f t="shared" si="1"/>
        <v>107</v>
      </c>
      <c r="DE2" s="27">
        <f t="shared" si="1"/>
        <v>108</v>
      </c>
      <c r="DF2" s="27">
        <f t="shared" si="1"/>
        <v>109</v>
      </c>
      <c r="DG2" s="27">
        <f t="shared" si="1"/>
        <v>110</v>
      </c>
      <c r="DH2" s="27">
        <f t="shared" si="1"/>
        <v>111</v>
      </c>
      <c r="DI2" s="27">
        <f t="shared" si="1"/>
        <v>112</v>
      </c>
      <c r="DJ2" s="27">
        <f t="shared" si="1"/>
        <v>113</v>
      </c>
      <c r="DK2" s="27">
        <f t="shared" si="1"/>
        <v>114</v>
      </c>
      <c r="DL2" s="27">
        <f t="shared" si="1"/>
        <v>115</v>
      </c>
      <c r="DM2" s="27">
        <f t="shared" si="1"/>
        <v>116</v>
      </c>
      <c r="DN2" s="27">
        <f t="shared" si="1"/>
        <v>117</v>
      </c>
      <c r="DO2" s="27">
        <f t="shared" si="1"/>
        <v>118</v>
      </c>
      <c r="DP2" s="27">
        <f t="shared" si="1"/>
        <v>119</v>
      </c>
      <c r="DQ2" s="27">
        <f t="shared" si="1"/>
        <v>120</v>
      </c>
      <c r="DR2" s="27">
        <f t="shared" si="1"/>
        <v>121</v>
      </c>
      <c r="DS2" s="27">
        <f t="shared" si="1"/>
        <v>122</v>
      </c>
      <c r="DT2" s="27">
        <f t="shared" si="1"/>
        <v>123</v>
      </c>
      <c r="DU2" s="27">
        <f t="shared" si="1"/>
        <v>124</v>
      </c>
      <c r="DV2" s="27">
        <f t="shared" si="1"/>
        <v>125</v>
      </c>
      <c r="DW2" s="27">
        <f t="shared" si="1"/>
        <v>126</v>
      </c>
      <c r="DX2" s="27">
        <f t="shared" si="1"/>
        <v>127</v>
      </c>
      <c r="DY2" s="27">
        <f t="shared" si="1"/>
        <v>128</v>
      </c>
      <c r="DZ2" s="27">
        <f t="shared" si="1"/>
        <v>129</v>
      </c>
      <c r="EA2" s="27">
        <f t="shared" si="1"/>
        <v>130</v>
      </c>
      <c r="EB2" s="27">
        <f t="shared" si="1"/>
        <v>131</v>
      </c>
      <c r="EC2" s="27">
        <f t="shared" si="1"/>
        <v>132</v>
      </c>
      <c r="ED2" s="27">
        <f t="shared" si="1"/>
        <v>133</v>
      </c>
      <c r="EE2" s="27">
        <f t="shared" si="1"/>
        <v>134</v>
      </c>
      <c r="EF2" s="27">
        <f t="shared" ref="EF2:EO2" si="2">COLUMN()-1</f>
        <v>135</v>
      </c>
      <c r="EG2" s="27">
        <f t="shared" si="2"/>
        <v>136</v>
      </c>
      <c r="EH2" s="27">
        <f t="shared" si="2"/>
        <v>137</v>
      </c>
      <c r="EI2" s="27">
        <f t="shared" si="2"/>
        <v>138</v>
      </c>
      <c r="EJ2" s="27">
        <f t="shared" si="2"/>
        <v>139</v>
      </c>
      <c r="EK2" s="27">
        <f t="shared" si="2"/>
        <v>140</v>
      </c>
      <c r="EL2" s="27">
        <f t="shared" si="2"/>
        <v>141</v>
      </c>
      <c r="EM2" s="27">
        <f t="shared" si="2"/>
        <v>142</v>
      </c>
      <c r="EN2" s="27">
        <f t="shared" si="2"/>
        <v>143</v>
      </c>
      <c r="EO2" s="27">
        <f t="shared" si="2"/>
        <v>144</v>
      </c>
    </row>
    <row r="3" spans="1:145" x14ac:dyDescent="0.15">
      <c r="A3" s="27" t="s">
        <v>59</v>
      </c>
      <c r="B3" s="28" t="s">
        <v>60</v>
      </c>
      <c r="C3" s="28" t="s">
        <v>61</v>
      </c>
      <c r="D3" s="28" t="s">
        <v>62</v>
      </c>
      <c r="E3" s="28" t="s">
        <v>63</v>
      </c>
      <c r="F3" s="28" t="s">
        <v>64</v>
      </c>
      <c r="G3" s="28" t="s">
        <v>65</v>
      </c>
      <c r="H3" s="76" t="s">
        <v>66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67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68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7" t="s">
        <v>69</v>
      </c>
      <c r="B4" s="29"/>
      <c r="C4" s="29"/>
      <c r="D4" s="29"/>
      <c r="E4" s="29"/>
      <c r="F4" s="29"/>
      <c r="G4" s="29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70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71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72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73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74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75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76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77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78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79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80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7" t="s">
        <v>81</v>
      </c>
      <c r="B5" s="30"/>
      <c r="C5" s="30"/>
      <c r="D5" s="30"/>
      <c r="E5" s="30"/>
      <c r="F5" s="30"/>
      <c r="G5" s="30"/>
      <c r="H5" s="31" t="s">
        <v>82</v>
      </c>
      <c r="I5" s="31" t="s">
        <v>83</v>
      </c>
      <c r="J5" s="31" t="s">
        <v>84</v>
      </c>
      <c r="K5" s="31" t="s">
        <v>85</v>
      </c>
      <c r="L5" s="31" t="s">
        <v>86</v>
      </c>
      <c r="M5" s="31" t="s">
        <v>5</v>
      </c>
      <c r="N5" s="31" t="s">
        <v>87</v>
      </c>
      <c r="O5" s="31" t="s">
        <v>88</v>
      </c>
      <c r="P5" s="31" t="s">
        <v>89</v>
      </c>
      <c r="Q5" s="31" t="s">
        <v>90</v>
      </c>
      <c r="R5" s="31" t="s">
        <v>91</v>
      </c>
      <c r="S5" s="31" t="s">
        <v>92</v>
      </c>
      <c r="T5" s="31" t="s">
        <v>93</v>
      </c>
      <c r="U5" s="31" t="s">
        <v>94</v>
      </c>
      <c r="V5" s="31" t="s">
        <v>95</v>
      </c>
      <c r="W5" s="31" t="s">
        <v>96</v>
      </c>
      <c r="X5" s="31" t="s">
        <v>97</v>
      </c>
      <c r="Y5" s="31" t="s">
        <v>98</v>
      </c>
      <c r="Z5" s="31" t="s">
        <v>99</v>
      </c>
      <c r="AA5" s="31" t="s">
        <v>100</v>
      </c>
      <c r="AB5" s="31" t="s">
        <v>101</v>
      </c>
      <c r="AC5" s="31" t="s">
        <v>102</v>
      </c>
      <c r="AD5" s="31" t="s">
        <v>103</v>
      </c>
      <c r="AE5" s="31" t="s">
        <v>104</v>
      </c>
      <c r="AF5" s="31" t="s">
        <v>105</v>
      </c>
      <c r="AG5" s="31" t="s">
        <v>106</v>
      </c>
      <c r="AH5" s="31" t="s">
        <v>107</v>
      </c>
      <c r="AI5" s="31" t="s">
        <v>43</v>
      </c>
      <c r="AJ5" s="31" t="s">
        <v>98</v>
      </c>
      <c r="AK5" s="31" t="s">
        <v>99</v>
      </c>
      <c r="AL5" s="31" t="s">
        <v>100</v>
      </c>
      <c r="AM5" s="31" t="s">
        <v>101</v>
      </c>
      <c r="AN5" s="31" t="s">
        <v>102</v>
      </c>
      <c r="AO5" s="31" t="s">
        <v>103</v>
      </c>
      <c r="AP5" s="31" t="s">
        <v>104</v>
      </c>
      <c r="AQ5" s="31" t="s">
        <v>105</v>
      </c>
      <c r="AR5" s="31" t="s">
        <v>106</v>
      </c>
      <c r="AS5" s="31" t="s">
        <v>107</v>
      </c>
      <c r="AT5" s="31" t="s">
        <v>108</v>
      </c>
      <c r="AU5" s="31" t="s">
        <v>98</v>
      </c>
      <c r="AV5" s="31" t="s">
        <v>99</v>
      </c>
      <c r="AW5" s="31" t="s">
        <v>100</v>
      </c>
      <c r="AX5" s="31" t="s">
        <v>101</v>
      </c>
      <c r="AY5" s="31" t="s">
        <v>102</v>
      </c>
      <c r="AZ5" s="31" t="s">
        <v>103</v>
      </c>
      <c r="BA5" s="31" t="s">
        <v>104</v>
      </c>
      <c r="BB5" s="31" t="s">
        <v>105</v>
      </c>
      <c r="BC5" s="31" t="s">
        <v>106</v>
      </c>
      <c r="BD5" s="31" t="s">
        <v>107</v>
      </c>
      <c r="BE5" s="31" t="s">
        <v>108</v>
      </c>
      <c r="BF5" s="31" t="s">
        <v>98</v>
      </c>
      <c r="BG5" s="31" t="s">
        <v>99</v>
      </c>
      <c r="BH5" s="31" t="s">
        <v>100</v>
      </c>
      <c r="BI5" s="31" t="s">
        <v>101</v>
      </c>
      <c r="BJ5" s="31" t="s">
        <v>102</v>
      </c>
      <c r="BK5" s="31" t="s">
        <v>103</v>
      </c>
      <c r="BL5" s="31" t="s">
        <v>104</v>
      </c>
      <c r="BM5" s="31" t="s">
        <v>105</v>
      </c>
      <c r="BN5" s="31" t="s">
        <v>106</v>
      </c>
      <c r="BO5" s="31" t="s">
        <v>107</v>
      </c>
      <c r="BP5" s="31" t="s">
        <v>108</v>
      </c>
      <c r="BQ5" s="31" t="s">
        <v>98</v>
      </c>
      <c r="BR5" s="31" t="s">
        <v>99</v>
      </c>
      <c r="BS5" s="31" t="s">
        <v>100</v>
      </c>
      <c r="BT5" s="31" t="s">
        <v>101</v>
      </c>
      <c r="BU5" s="31" t="s">
        <v>102</v>
      </c>
      <c r="BV5" s="31" t="s">
        <v>103</v>
      </c>
      <c r="BW5" s="31" t="s">
        <v>104</v>
      </c>
      <c r="BX5" s="31" t="s">
        <v>105</v>
      </c>
      <c r="BY5" s="31" t="s">
        <v>106</v>
      </c>
      <c r="BZ5" s="31" t="s">
        <v>107</v>
      </c>
      <c r="CA5" s="31" t="s">
        <v>108</v>
      </c>
      <c r="CB5" s="31" t="s">
        <v>98</v>
      </c>
      <c r="CC5" s="31" t="s">
        <v>99</v>
      </c>
      <c r="CD5" s="31" t="s">
        <v>100</v>
      </c>
      <c r="CE5" s="31" t="s">
        <v>101</v>
      </c>
      <c r="CF5" s="31" t="s">
        <v>102</v>
      </c>
      <c r="CG5" s="31" t="s">
        <v>103</v>
      </c>
      <c r="CH5" s="31" t="s">
        <v>104</v>
      </c>
      <c r="CI5" s="31" t="s">
        <v>105</v>
      </c>
      <c r="CJ5" s="31" t="s">
        <v>106</v>
      </c>
      <c r="CK5" s="31" t="s">
        <v>107</v>
      </c>
      <c r="CL5" s="31" t="s">
        <v>108</v>
      </c>
      <c r="CM5" s="31" t="s">
        <v>98</v>
      </c>
      <c r="CN5" s="31" t="s">
        <v>99</v>
      </c>
      <c r="CO5" s="31" t="s">
        <v>100</v>
      </c>
      <c r="CP5" s="31" t="s">
        <v>101</v>
      </c>
      <c r="CQ5" s="31" t="s">
        <v>102</v>
      </c>
      <c r="CR5" s="31" t="s">
        <v>103</v>
      </c>
      <c r="CS5" s="31" t="s">
        <v>104</v>
      </c>
      <c r="CT5" s="31" t="s">
        <v>105</v>
      </c>
      <c r="CU5" s="31" t="s">
        <v>106</v>
      </c>
      <c r="CV5" s="31" t="s">
        <v>107</v>
      </c>
      <c r="CW5" s="31" t="s">
        <v>108</v>
      </c>
      <c r="CX5" s="31" t="s">
        <v>98</v>
      </c>
      <c r="CY5" s="31" t="s">
        <v>99</v>
      </c>
      <c r="CZ5" s="31" t="s">
        <v>100</v>
      </c>
      <c r="DA5" s="31" t="s">
        <v>101</v>
      </c>
      <c r="DB5" s="31" t="s">
        <v>102</v>
      </c>
      <c r="DC5" s="31" t="s">
        <v>103</v>
      </c>
      <c r="DD5" s="31" t="s">
        <v>104</v>
      </c>
      <c r="DE5" s="31" t="s">
        <v>105</v>
      </c>
      <c r="DF5" s="31" t="s">
        <v>106</v>
      </c>
      <c r="DG5" s="31" t="s">
        <v>107</v>
      </c>
      <c r="DH5" s="31" t="s">
        <v>108</v>
      </c>
      <c r="DI5" s="31" t="s">
        <v>98</v>
      </c>
      <c r="DJ5" s="31" t="s">
        <v>99</v>
      </c>
      <c r="DK5" s="31" t="s">
        <v>100</v>
      </c>
      <c r="DL5" s="31" t="s">
        <v>101</v>
      </c>
      <c r="DM5" s="31" t="s">
        <v>102</v>
      </c>
      <c r="DN5" s="31" t="s">
        <v>103</v>
      </c>
      <c r="DO5" s="31" t="s">
        <v>104</v>
      </c>
      <c r="DP5" s="31" t="s">
        <v>105</v>
      </c>
      <c r="DQ5" s="31" t="s">
        <v>106</v>
      </c>
      <c r="DR5" s="31" t="s">
        <v>107</v>
      </c>
      <c r="DS5" s="31" t="s">
        <v>108</v>
      </c>
      <c r="DT5" s="31" t="s">
        <v>98</v>
      </c>
      <c r="DU5" s="31" t="s">
        <v>99</v>
      </c>
      <c r="DV5" s="31" t="s">
        <v>100</v>
      </c>
      <c r="DW5" s="31" t="s">
        <v>101</v>
      </c>
      <c r="DX5" s="31" t="s">
        <v>102</v>
      </c>
      <c r="DY5" s="31" t="s">
        <v>103</v>
      </c>
      <c r="DZ5" s="31" t="s">
        <v>104</v>
      </c>
      <c r="EA5" s="31" t="s">
        <v>105</v>
      </c>
      <c r="EB5" s="31" t="s">
        <v>106</v>
      </c>
      <c r="EC5" s="31" t="s">
        <v>107</v>
      </c>
      <c r="ED5" s="31" t="s">
        <v>108</v>
      </c>
      <c r="EE5" s="31" t="s">
        <v>98</v>
      </c>
      <c r="EF5" s="31" t="s">
        <v>99</v>
      </c>
      <c r="EG5" s="31" t="s">
        <v>100</v>
      </c>
      <c r="EH5" s="31" t="s">
        <v>101</v>
      </c>
      <c r="EI5" s="31" t="s">
        <v>102</v>
      </c>
      <c r="EJ5" s="31" t="s">
        <v>103</v>
      </c>
      <c r="EK5" s="31" t="s">
        <v>104</v>
      </c>
      <c r="EL5" s="31" t="s">
        <v>105</v>
      </c>
      <c r="EM5" s="31" t="s">
        <v>106</v>
      </c>
      <c r="EN5" s="31" t="s">
        <v>107</v>
      </c>
      <c r="EO5" s="31" t="s">
        <v>108</v>
      </c>
    </row>
    <row r="6" spans="1:145" s="35" customFormat="1" x14ac:dyDescent="0.15">
      <c r="A6" s="27" t="s">
        <v>109</v>
      </c>
      <c r="B6" s="32">
        <f>B7</f>
        <v>2017</v>
      </c>
      <c r="C6" s="32">
        <f t="shared" ref="C6:X6" si="3">C7</f>
        <v>423831</v>
      </c>
      <c r="D6" s="32">
        <f t="shared" si="3"/>
        <v>47</v>
      </c>
      <c r="E6" s="32">
        <f t="shared" si="3"/>
        <v>18</v>
      </c>
      <c r="F6" s="32">
        <f t="shared" si="3"/>
        <v>0</v>
      </c>
      <c r="G6" s="32">
        <f t="shared" si="3"/>
        <v>0</v>
      </c>
      <c r="H6" s="32" t="str">
        <f t="shared" si="3"/>
        <v>長崎県　小値賀町</v>
      </c>
      <c r="I6" s="32" t="str">
        <f t="shared" si="3"/>
        <v>法非適用</v>
      </c>
      <c r="J6" s="32" t="str">
        <f t="shared" si="3"/>
        <v>下水道事業</v>
      </c>
      <c r="K6" s="32" t="str">
        <f t="shared" si="3"/>
        <v>特定地域生活排水処理</v>
      </c>
      <c r="L6" s="32" t="str">
        <f t="shared" si="3"/>
        <v>K3</v>
      </c>
      <c r="M6" s="32" t="str">
        <f t="shared" si="3"/>
        <v>非設置</v>
      </c>
      <c r="N6" s="33" t="str">
        <f t="shared" si="3"/>
        <v>-</v>
      </c>
      <c r="O6" s="33" t="str">
        <f t="shared" si="3"/>
        <v>該当数値なし</v>
      </c>
      <c r="P6" s="33">
        <f t="shared" si="3"/>
        <v>2.0699999999999998</v>
      </c>
      <c r="Q6" s="33">
        <f t="shared" si="3"/>
        <v>100</v>
      </c>
      <c r="R6" s="33">
        <f t="shared" si="3"/>
        <v>3130</v>
      </c>
      <c r="S6" s="33">
        <f t="shared" si="3"/>
        <v>2503</v>
      </c>
      <c r="T6" s="33">
        <f t="shared" si="3"/>
        <v>25.52</v>
      </c>
      <c r="U6" s="33">
        <f t="shared" si="3"/>
        <v>98.08</v>
      </c>
      <c r="V6" s="33">
        <f t="shared" si="3"/>
        <v>51</v>
      </c>
      <c r="W6" s="33">
        <f t="shared" si="3"/>
        <v>0.01</v>
      </c>
      <c r="X6" s="33">
        <f t="shared" si="3"/>
        <v>5100</v>
      </c>
      <c r="Y6" s="34">
        <f>IF(Y7="",NA(),Y7)</f>
        <v>29</v>
      </c>
      <c r="Z6" s="34">
        <f t="shared" ref="Z6:AH6" si="4">IF(Z7="",NA(),Z7)</f>
        <v>73.13</v>
      </c>
      <c r="AA6" s="34">
        <f t="shared" si="4"/>
        <v>81.17</v>
      </c>
      <c r="AB6" s="34">
        <f t="shared" si="4"/>
        <v>96.68</v>
      </c>
      <c r="AC6" s="34">
        <f t="shared" si="4"/>
        <v>96.92</v>
      </c>
      <c r="AD6" s="33" t="e">
        <f t="shared" si="4"/>
        <v>#N/A</v>
      </c>
      <c r="AE6" s="33" t="e">
        <f t="shared" si="4"/>
        <v>#N/A</v>
      </c>
      <c r="AF6" s="33" t="e">
        <f t="shared" si="4"/>
        <v>#N/A</v>
      </c>
      <c r="AG6" s="33" t="e">
        <f t="shared" si="4"/>
        <v>#N/A</v>
      </c>
      <c r="AH6" s="33" t="e">
        <f t="shared" si="4"/>
        <v>#N/A</v>
      </c>
      <c r="AI6" s="33" t="str">
        <f>IF(AI7="","",IF(AI7="-","【-】","【"&amp;SUBSTITUTE(TEXT(AI7,"#,##0.00"),"-","△")&amp;"】"))</f>
        <v/>
      </c>
      <c r="AJ6" s="33" t="e">
        <f>IF(AJ7="",NA(),AJ7)</f>
        <v>#N/A</v>
      </c>
      <c r="AK6" s="33" t="e">
        <f t="shared" ref="AK6:AS6" si="5">IF(AK7="",NA(),AK7)</f>
        <v>#N/A</v>
      </c>
      <c r="AL6" s="33" t="e">
        <f t="shared" si="5"/>
        <v>#N/A</v>
      </c>
      <c r="AM6" s="33" t="e">
        <f t="shared" si="5"/>
        <v>#N/A</v>
      </c>
      <c r="AN6" s="33" t="e">
        <f t="shared" si="5"/>
        <v>#N/A</v>
      </c>
      <c r="AO6" s="33" t="e">
        <f t="shared" si="5"/>
        <v>#N/A</v>
      </c>
      <c r="AP6" s="33" t="e">
        <f t="shared" si="5"/>
        <v>#N/A</v>
      </c>
      <c r="AQ6" s="33" t="e">
        <f t="shared" si="5"/>
        <v>#N/A</v>
      </c>
      <c r="AR6" s="33" t="e">
        <f t="shared" si="5"/>
        <v>#N/A</v>
      </c>
      <c r="AS6" s="33" t="e">
        <f t="shared" si="5"/>
        <v>#N/A</v>
      </c>
      <c r="AT6" s="33" t="str">
        <f>IF(AT7="","",IF(AT7="-","【-】","【"&amp;SUBSTITUTE(TEXT(AT7,"#,##0.00"),"-","△")&amp;"】"))</f>
        <v/>
      </c>
      <c r="AU6" s="33" t="e">
        <f>IF(AU7="",NA(),AU7)</f>
        <v>#N/A</v>
      </c>
      <c r="AV6" s="33" t="e">
        <f t="shared" ref="AV6:BD6" si="6">IF(AV7="",NA(),AV7)</f>
        <v>#N/A</v>
      </c>
      <c r="AW6" s="33" t="e">
        <f t="shared" si="6"/>
        <v>#N/A</v>
      </c>
      <c r="AX6" s="33" t="e">
        <f t="shared" si="6"/>
        <v>#N/A</v>
      </c>
      <c r="AY6" s="33" t="e">
        <f t="shared" si="6"/>
        <v>#N/A</v>
      </c>
      <c r="AZ6" s="33" t="e">
        <f t="shared" si="6"/>
        <v>#N/A</v>
      </c>
      <c r="BA6" s="33" t="e">
        <f t="shared" si="6"/>
        <v>#N/A</v>
      </c>
      <c r="BB6" s="33" t="e">
        <f t="shared" si="6"/>
        <v>#N/A</v>
      </c>
      <c r="BC6" s="33" t="e">
        <f t="shared" si="6"/>
        <v>#N/A</v>
      </c>
      <c r="BD6" s="33" t="e">
        <f t="shared" si="6"/>
        <v>#N/A</v>
      </c>
      <c r="BE6" s="33" t="str">
        <f>IF(BE7="","",IF(BE7="-","【-】","【"&amp;SUBSTITUTE(TEXT(BE7,"#,##0.00"),"-","△")&amp;"】"))</f>
        <v/>
      </c>
      <c r="BF6" s="33">
        <f>IF(BF7="",NA(),BF7)</f>
        <v>0</v>
      </c>
      <c r="BG6" s="33">
        <f t="shared" ref="BG6:BO6" si="7">IF(BG7="",NA(),BG7)</f>
        <v>0</v>
      </c>
      <c r="BH6" s="33">
        <f t="shared" si="7"/>
        <v>0</v>
      </c>
      <c r="BI6" s="34">
        <f t="shared" si="7"/>
        <v>369.31</v>
      </c>
      <c r="BJ6" s="34">
        <f t="shared" si="7"/>
        <v>533.29</v>
      </c>
      <c r="BK6" s="34">
        <f t="shared" si="7"/>
        <v>446.63</v>
      </c>
      <c r="BL6" s="34">
        <f t="shared" si="7"/>
        <v>416.91</v>
      </c>
      <c r="BM6" s="34">
        <f t="shared" si="7"/>
        <v>392.19</v>
      </c>
      <c r="BN6" s="34">
        <f t="shared" si="7"/>
        <v>413.5</v>
      </c>
      <c r="BO6" s="34">
        <f t="shared" si="7"/>
        <v>407.42</v>
      </c>
      <c r="BP6" s="33" t="str">
        <f>IF(BP7="","",IF(BP7="-","【-】","【"&amp;SUBSTITUTE(TEXT(BP7,"#,##0.00"),"-","△")&amp;"】"))</f>
        <v>【329.28】</v>
      </c>
      <c r="BQ6" s="34">
        <f>IF(BQ7="",NA(),BQ7)</f>
        <v>34.06</v>
      </c>
      <c r="BR6" s="34">
        <f t="shared" ref="BR6:BZ6" si="8">IF(BR7="",NA(),BR7)</f>
        <v>45.48</v>
      </c>
      <c r="BS6" s="34">
        <f t="shared" si="8"/>
        <v>27.57</v>
      </c>
      <c r="BT6" s="34">
        <f t="shared" si="8"/>
        <v>35.69</v>
      </c>
      <c r="BU6" s="34">
        <f t="shared" si="8"/>
        <v>34.159999999999997</v>
      </c>
      <c r="BV6" s="34">
        <f t="shared" si="8"/>
        <v>58.53</v>
      </c>
      <c r="BW6" s="34">
        <f t="shared" si="8"/>
        <v>57.93</v>
      </c>
      <c r="BX6" s="34">
        <f t="shared" si="8"/>
        <v>57.03</v>
      </c>
      <c r="BY6" s="34">
        <f t="shared" si="8"/>
        <v>55.84</v>
      </c>
      <c r="BZ6" s="34">
        <f t="shared" si="8"/>
        <v>57.08</v>
      </c>
      <c r="CA6" s="33" t="str">
        <f>IF(CA7="","",IF(CA7="-","【-】","【"&amp;SUBSTITUTE(TEXT(CA7,"#,##0.00"),"-","△")&amp;"】"))</f>
        <v>【60.55】</v>
      </c>
      <c r="CB6" s="34">
        <f>IF(CB7="",NA(),CB7)</f>
        <v>493.09</v>
      </c>
      <c r="CC6" s="34">
        <f t="shared" ref="CC6:CK6" si="9">IF(CC7="",NA(),CC7)</f>
        <v>364.17</v>
      </c>
      <c r="CD6" s="34">
        <f t="shared" si="9"/>
        <v>628.6</v>
      </c>
      <c r="CE6" s="34">
        <f t="shared" si="9"/>
        <v>476.03</v>
      </c>
      <c r="CF6" s="34">
        <f t="shared" si="9"/>
        <v>504.65</v>
      </c>
      <c r="CG6" s="34">
        <f t="shared" si="9"/>
        <v>266.57</v>
      </c>
      <c r="CH6" s="34">
        <f t="shared" si="9"/>
        <v>276.93</v>
      </c>
      <c r="CI6" s="34">
        <f t="shared" si="9"/>
        <v>283.73</v>
      </c>
      <c r="CJ6" s="34">
        <f t="shared" si="9"/>
        <v>287.57</v>
      </c>
      <c r="CK6" s="34">
        <f t="shared" si="9"/>
        <v>286.86</v>
      </c>
      <c r="CL6" s="33" t="str">
        <f>IF(CL7="","",IF(CL7="-","【-】","【"&amp;SUBSTITUTE(TEXT(CL7,"#,##0.00"),"-","△")&amp;"】"))</f>
        <v>【269.12】</v>
      </c>
      <c r="CM6" s="34">
        <f>IF(CM7="",NA(),CM7)</f>
        <v>28.95</v>
      </c>
      <c r="CN6" s="34">
        <f t="shared" ref="CN6:CV6" si="10">IF(CN7="",NA(),CN7)</f>
        <v>34.21</v>
      </c>
      <c r="CO6" s="34" t="str">
        <f t="shared" si="10"/>
        <v>-</v>
      </c>
      <c r="CP6" s="34" t="str">
        <f t="shared" si="10"/>
        <v>-</v>
      </c>
      <c r="CQ6" s="34" t="str">
        <f t="shared" si="10"/>
        <v>-</v>
      </c>
      <c r="CR6" s="34">
        <f t="shared" si="10"/>
        <v>58.06</v>
      </c>
      <c r="CS6" s="34">
        <f t="shared" si="10"/>
        <v>59.08</v>
      </c>
      <c r="CT6" s="34">
        <f t="shared" si="10"/>
        <v>58.25</v>
      </c>
      <c r="CU6" s="34">
        <f t="shared" si="10"/>
        <v>61.55</v>
      </c>
      <c r="CV6" s="34">
        <f t="shared" si="10"/>
        <v>57.22</v>
      </c>
      <c r="CW6" s="33" t="str">
        <f>IF(CW7="","",IF(CW7="-","【-】","【"&amp;SUBSTITUTE(TEXT(CW7,"#,##0.00"),"-","△")&amp;"】"))</f>
        <v>【59.35】</v>
      </c>
      <c r="CX6" s="34">
        <f>IF(CX7="",NA(),CX7)</f>
        <v>96.61</v>
      </c>
      <c r="CY6" s="34">
        <f t="shared" ref="CY6:DG6" si="11">IF(CY7="",NA(),CY7)</f>
        <v>96.49</v>
      </c>
      <c r="CZ6" s="34">
        <f t="shared" si="11"/>
        <v>100</v>
      </c>
      <c r="DA6" s="34">
        <f t="shared" si="11"/>
        <v>100</v>
      </c>
      <c r="DB6" s="34">
        <f t="shared" si="11"/>
        <v>100</v>
      </c>
      <c r="DC6" s="34">
        <f t="shared" si="11"/>
        <v>75.790000000000006</v>
      </c>
      <c r="DD6" s="34">
        <f t="shared" si="11"/>
        <v>77.12</v>
      </c>
      <c r="DE6" s="34">
        <f t="shared" si="11"/>
        <v>68.150000000000006</v>
      </c>
      <c r="DF6" s="34">
        <f t="shared" si="11"/>
        <v>67.489999999999995</v>
      </c>
      <c r="DG6" s="34">
        <f t="shared" si="11"/>
        <v>67.290000000000006</v>
      </c>
      <c r="DH6" s="33" t="str">
        <f>IF(DH7="","",IF(DH7="-","【-】","【"&amp;SUBSTITUTE(TEXT(DH7,"#,##0.00"),"-","△")&amp;"】"))</f>
        <v>【76.98】</v>
      </c>
      <c r="DI6" s="33" t="e">
        <f>IF(DI7="",NA(),DI7)</f>
        <v>#N/A</v>
      </c>
      <c r="DJ6" s="33" t="e">
        <f t="shared" ref="DJ6:DR6" si="12">IF(DJ7="",NA(),DJ7)</f>
        <v>#N/A</v>
      </c>
      <c r="DK6" s="33" t="e">
        <f t="shared" si="12"/>
        <v>#N/A</v>
      </c>
      <c r="DL6" s="33" t="e">
        <f t="shared" si="12"/>
        <v>#N/A</v>
      </c>
      <c r="DM6" s="33" t="e">
        <f t="shared" si="12"/>
        <v>#N/A</v>
      </c>
      <c r="DN6" s="33" t="e">
        <f t="shared" si="12"/>
        <v>#N/A</v>
      </c>
      <c r="DO6" s="33" t="e">
        <f t="shared" si="12"/>
        <v>#N/A</v>
      </c>
      <c r="DP6" s="33" t="e">
        <f t="shared" si="12"/>
        <v>#N/A</v>
      </c>
      <c r="DQ6" s="33" t="e">
        <f t="shared" si="12"/>
        <v>#N/A</v>
      </c>
      <c r="DR6" s="33" t="e">
        <f t="shared" si="12"/>
        <v>#N/A</v>
      </c>
      <c r="DS6" s="33" t="str">
        <f>IF(DS7="","",IF(DS7="-","【-】","【"&amp;SUBSTITUTE(TEXT(DS7,"#,##0.00"),"-","△")&amp;"】"))</f>
        <v/>
      </c>
      <c r="DT6" s="33" t="e">
        <f>IF(DT7="",NA(),DT7)</f>
        <v>#N/A</v>
      </c>
      <c r="DU6" s="33" t="e">
        <f t="shared" ref="DU6:EC6" si="13">IF(DU7="",NA(),DU7)</f>
        <v>#N/A</v>
      </c>
      <c r="DV6" s="33" t="e">
        <f t="shared" si="13"/>
        <v>#N/A</v>
      </c>
      <c r="DW6" s="33" t="e">
        <f t="shared" si="13"/>
        <v>#N/A</v>
      </c>
      <c r="DX6" s="33" t="e">
        <f t="shared" si="13"/>
        <v>#N/A</v>
      </c>
      <c r="DY6" s="33" t="e">
        <f t="shared" si="13"/>
        <v>#N/A</v>
      </c>
      <c r="DZ6" s="33" t="e">
        <f t="shared" si="13"/>
        <v>#N/A</v>
      </c>
      <c r="EA6" s="33" t="e">
        <f t="shared" si="13"/>
        <v>#N/A</v>
      </c>
      <c r="EB6" s="33" t="e">
        <f t="shared" si="13"/>
        <v>#N/A</v>
      </c>
      <c r="EC6" s="33" t="e">
        <f t="shared" si="13"/>
        <v>#N/A</v>
      </c>
      <c r="ED6" s="33" t="str">
        <f>IF(ED7="","",IF(ED7="-","【-】","【"&amp;SUBSTITUTE(TEXT(ED7,"#,##0.00"),"-","△")&amp;"】"))</f>
        <v/>
      </c>
      <c r="EE6" s="34" t="str">
        <f>IF(EE7="",NA(),EE7)</f>
        <v>-</v>
      </c>
      <c r="EF6" s="34" t="str">
        <f t="shared" ref="EF6:EN6" si="14">IF(EF7="",NA(),EF7)</f>
        <v>-</v>
      </c>
      <c r="EG6" s="34" t="str">
        <f t="shared" si="14"/>
        <v>-</v>
      </c>
      <c r="EH6" s="34" t="str">
        <f t="shared" si="14"/>
        <v>-</v>
      </c>
      <c r="EI6" s="34" t="str">
        <f t="shared" si="14"/>
        <v>-</v>
      </c>
      <c r="EJ6" s="34" t="str">
        <f t="shared" si="14"/>
        <v>-</v>
      </c>
      <c r="EK6" s="34" t="str">
        <f t="shared" si="14"/>
        <v>-</v>
      </c>
      <c r="EL6" s="34" t="str">
        <f t="shared" si="14"/>
        <v>-</v>
      </c>
      <c r="EM6" s="34" t="str">
        <f t="shared" si="14"/>
        <v>-</v>
      </c>
      <c r="EN6" s="34" t="str">
        <f t="shared" si="14"/>
        <v>-</v>
      </c>
      <c r="EO6" s="33" t="str">
        <f>IF(EO7="","",IF(EO7="-","【-】","【"&amp;SUBSTITUTE(TEXT(EO7,"#,##0.00"),"-","△")&amp;"】"))</f>
        <v>【-】</v>
      </c>
    </row>
    <row r="7" spans="1:145" s="35" customFormat="1" x14ac:dyDescent="0.15">
      <c r="A7" s="27"/>
      <c r="B7" s="36">
        <v>2017</v>
      </c>
      <c r="C7" s="36">
        <v>423831</v>
      </c>
      <c r="D7" s="36">
        <v>47</v>
      </c>
      <c r="E7" s="36">
        <v>18</v>
      </c>
      <c r="F7" s="36">
        <v>0</v>
      </c>
      <c r="G7" s="36">
        <v>0</v>
      </c>
      <c r="H7" s="36" t="s">
        <v>110</v>
      </c>
      <c r="I7" s="36" t="s">
        <v>111</v>
      </c>
      <c r="J7" s="36" t="s">
        <v>112</v>
      </c>
      <c r="K7" s="36" t="s">
        <v>113</v>
      </c>
      <c r="L7" s="36" t="s">
        <v>114</v>
      </c>
      <c r="M7" s="36" t="s">
        <v>115</v>
      </c>
      <c r="N7" s="37" t="s">
        <v>116</v>
      </c>
      <c r="O7" s="37" t="s">
        <v>117</v>
      </c>
      <c r="P7" s="37">
        <v>2.0699999999999998</v>
      </c>
      <c r="Q7" s="37">
        <v>100</v>
      </c>
      <c r="R7" s="37">
        <v>3130</v>
      </c>
      <c r="S7" s="37">
        <v>2503</v>
      </c>
      <c r="T7" s="37">
        <v>25.52</v>
      </c>
      <c r="U7" s="37">
        <v>98.08</v>
      </c>
      <c r="V7" s="37">
        <v>51</v>
      </c>
      <c r="W7" s="37">
        <v>0.01</v>
      </c>
      <c r="X7" s="37">
        <v>5100</v>
      </c>
      <c r="Y7" s="37">
        <v>29</v>
      </c>
      <c r="Z7" s="37">
        <v>73.13</v>
      </c>
      <c r="AA7" s="37">
        <v>81.17</v>
      </c>
      <c r="AB7" s="37">
        <v>96.68</v>
      </c>
      <c r="AC7" s="37">
        <v>96.92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>
        <v>0</v>
      </c>
      <c r="BG7" s="37">
        <v>0</v>
      </c>
      <c r="BH7" s="37">
        <v>0</v>
      </c>
      <c r="BI7" s="37">
        <v>369.31</v>
      </c>
      <c r="BJ7" s="37">
        <v>533.29</v>
      </c>
      <c r="BK7" s="37">
        <v>446.63</v>
      </c>
      <c r="BL7" s="37">
        <v>416.91</v>
      </c>
      <c r="BM7" s="37">
        <v>392.19</v>
      </c>
      <c r="BN7" s="37">
        <v>413.5</v>
      </c>
      <c r="BO7" s="37">
        <v>407.42</v>
      </c>
      <c r="BP7" s="37">
        <v>329.28</v>
      </c>
      <c r="BQ7" s="37">
        <v>34.06</v>
      </c>
      <c r="BR7" s="37">
        <v>45.48</v>
      </c>
      <c r="BS7" s="37">
        <v>27.57</v>
      </c>
      <c r="BT7" s="37">
        <v>35.69</v>
      </c>
      <c r="BU7" s="37">
        <v>34.159999999999997</v>
      </c>
      <c r="BV7" s="37">
        <v>58.53</v>
      </c>
      <c r="BW7" s="37">
        <v>57.93</v>
      </c>
      <c r="BX7" s="37">
        <v>57.03</v>
      </c>
      <c r="BY7" s="37">
        <v>55.84</v>
      </c>
      <c r="BZ7" s="37">
        <v>57.08</v>
      </c>
      <c r="CA7" s="37">
        <v>60.55</v>
      </c>
      <c r="CB7" s="37">
        <v>493.09</v>
      </c>
      <c r="CC7" s="37">
        <v>364.17</v>
      </c>
      <c r="CD7" s="37">
        <v>628.6</v>
      </c>
      <c r="CE7" s="37">
        <v>476.03</v>
      </c>
      <c r="CF7" s="37">
        <v>504.65</v>
      </c>
      <c r="CG7" s="37">
        <v>266.57</v>
      </c>
      <c r="CH7" s="37">
        <v>276.93</v>
      </c>
      <c r="CI7" s="37">
        <v>283.73</v>
      </c>
      <c r="CJ7" s="37">
        <v>287.57</v>
      </c>
      <c r="CK7" s="37">
        <v>286.86</v>
      </c>
      <c r="CL7" s="37">
        <v>269.12</v>
      </c>
      <c r="CM7" s="37">
        <v>28.95</v>
      </c>
      <c r="CN7" s="37">
        <v>34.21</v>
      </c>
      <c r="CO7" s="37" t="s">
        <v>116</v>
      </c>
      <c r="CP7" s="37" t="s">
        <v>116</v>
      </c>
      <c r="CQ7" s="37" t="s">
        <v>116</v>
      </c>
      <c r="CR7" s="37">
        <v>58.06</v>
      </c>
      <c r="CS7" s="37">
        <v>59.08</v>
      </c>
      <c r="CT7" s="37">
        <v>58.25</v>
      </c>
      <c r="CU7" s="37">
        <v>61.55</v>
      </c>
      <c r="CV7" s="37">
        <v>57.22</v>
      </c>
      <c r="CW7" s="37">
        <v>59.35</v>
      </c>
      <c r="CX7" s="37">
        <v>96.61</v>
      </c>
      <c r="CY7" s="37">
        <v>96.49</v>
      </c>
      <c r="CZ7" s="37">
        <v>100</v>
      </c>
      <c r="DA7" s="37">
        <v>100</v>
      </c>
      <c r="DB7" s="37">
        <v>100</v>
      </c>
      <c r="DC7" s="37">
        <v>75.790000000000006</v>
      </c>
      <c r="DD7" s="37">
        <v>77.12</v>
      </c>
      <c r="DE7" s="37">
        <v>68.150000000000006</v>
      </c>
      <c r="DF7" s="37">
        <v>67.489999999999995</v>
      </c>
      <c r="DG7" s="37">
        <v>67.290000000000006</v>
      </c>
      <c r="DH7" s="37">
        <v>76.98</v>
      </c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 t="s">
        <v>116</v>
      </c>
      <c r="EF7" s="37" t="s">
        <v>116</v>
      </c>
      <c r="EG7" s="37" t="s">
        <v>116</v>
      </c>
      <c r="EH7" s="37" t="s">
        <v>116</v>
      </c>
      <c r="EI7" s="37" t="s">
        <v>116</v>
      </c>
      <c r="EJ7" s="37" t="s">
        <v>116</v>
      </c>
      <c r="EK7" s="37" t="s">
        <v>116</v>
      </c>
      <c r="EL7" s="37" t="s">
        <v>116</v>
      </c>
      <c r="EM7" s="37" t="s">
        <v>116</v>
      </c>
      <c r="EN7" s="37" t="s">
        <v>116</v>
      </c>
      <c r="EO7" s="37" t="s">
        <v>116</v>
      </c>
    </row>
    <row r="8" spans="1:145" x14ac:dyDescent="0.15"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</row>
    <row r="9" spans="1:145" x14ac:dyDescent="0.15">
      <c r="A9" s="39"/>
      <c r="B9" s="39" t="s">
        <v>118</v>
      </c>
      <c r="C9" s="39" t="s">
        <v>119</v>
      </c>
      <c r="D9" s="39" t="s">
        <v>120</v>
      </c>
      <c r="E9" s="39" t="s">
        <v>121</v>
      </c>
      <c r="F9" s="39" t="s">
        <v>122</v>
      </c>
      <c r="R9" s="38"/>
      <c r="Y9" s="38"/>
      <c r="Z9" s="38"/>
      <c r="AA9" s="38"/>
      <c r="AB9" s="38"/>
      <c r="AC9" s="38"/>
      <c r="AD9" s="38"/>
      <c r="AE9" s="38"/>
      <c r="AF9" s="38"/>
      <c r="AG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D9" s="38"/>
      <c r="EE9" s="38"/>
      <c r="EF9" s="38"/>
      <c r="EG9" s="38"/>
      <c r="EH9" s="38"/>
      <c r="EI9" s="38"/>
      <c r="EJ9" s="38"/>
      <c r="EK9" s="38"/>
      <c r="EL9" s="38"/>
      <c r="EM9" s="38"/>
    </row>
    <row r="10" spans="1:145" x14ac:dyDescent="0.15">
      <c r="A10" s="39" t="s">
        <v>60</v>
      </c>
      <c r="B10" s="40">
        <f>DATEVALUE($B$6-4&amp;"年1月1日")</f>
        <v>41275</v>
      </c>
      <c r="C10" s="40">
        <f>DATEVALUE($B$6-3&amp;"年1月1日")</f>
        <v>41640</v>
      </c>
      <c r="D10" s="40">
        <f>DATEVALUE($B$6-2&amp;"年1月1日")</f>
        <v>42005</v>
      </c>
      <c r="E10" s="40">
        <f>DATEVALUE($B$6-1&amp;"年1月1日")</f>
        <v>42370</v>
      </c>
      <c r="F10" s="40">
        <f>DATEVALUE($B$6&amp;"年1月1日")</f>
        <v>42736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北島 熙斗</cp:lastModifiedBy>
  <cp:lastPrinted>2019-02-26T09:41:52Z</cp:lastPrinted>
  <dcterms:created xsi:type="dcterms:W3CDTF">2018-12-03T09:41:38Z</dcterms:created>
  <dcterms:modified xsi:type="dcterms:W3CDTF">2019-02-26T09:41:53Z</dcterms:modified>
</cp:coreProperties>
</file>