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1\02_公営企業に係る経営比較分析表（平成30年度決算）の分析等について\04_市町→県\13_南島原市\"/>
    </mc:Choice>
  </mc:AlternateContent>
  <xr:revisionPtr revIDLastSave="0" documentId="13_ncr:1_{927388D2-71C3-4398-A0A9-EE9F7F96B90A}" xr6:coauthVersionLast="36" xr6:coauthVersionMax="36" xr10:uidLastSave="{00000000-0000-0000-0000-000000000000}"/>
  <workbookProtection workbookAlgorithmName="SHA-512" workbookHashValue="/E3Hu3mjougWm8PlF1vKWTrHMyAwt8eZdiDbK7MUhuGVzcqiD4pFTMKmdU6BBnINHZPcOsFKA5LOOFpL5b4nuw==" workbookSaltValue="qIsBYbRFjBcb6op2yQqudw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AD10" i="4"/>
  <c r="P10" i="4"/>
  <c r="I10" i="4"/>
  <c r="B10" i="4"/>
  <c r="AT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<sst xmlns="http://schemas.openxmlformats.org/spreadsheetml/2006/main" count="228" uniqueCount="112">
  <si>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</si>
  <si>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</si>
  <si>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</si>
  <si>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</si>
  <si>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</si>
  <si>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</si>
  <si>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</si>
  <si>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</si>
  <si>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</si>
  <si>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</si>
  <si>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</si>
  <si>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</si>
  <si>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</si>
  <si>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</si>
  <si>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</si>
  <si>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</si>
  <si>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</si>
  <si>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</si>
  <si>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</si>
  <si>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</si>
  <si>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</si>
  <si>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</si>
  <si>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</si>
  <si>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</si>
  <si>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</si>
  <si>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</si>
  <si>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</si>
  <si>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</si>
  <si>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</si>
  <si>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</si>
  <si>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</si>
  <si>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</si>
  <si>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</si>
  <si>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</si>
  <si>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</si>
  <si>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</si>
  <si>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</si>
  <si>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</si>
  <si>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</si>
  <si>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</si>
  <si>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</si>
  <si>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</si>
  <si>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</si>
  <si>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</si>
  <si>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</si>
  <si>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</si>
  <si>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</si>
  <si>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</si>
  <si>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</si>
  <si>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</si>
  <si>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</si>
  <si>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</si>
  <si>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</si>
  <si>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</si>
  <si>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</si>
  <si>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</si>
  <si>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</si>
  <si>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</si>
  <si>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</si>
  <si>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</si>
  <si>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</si>
  <si>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</si>
  <si>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</si>
  <si>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</si>
  <si>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</si>
  <si>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</si>
  <si>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</si>
  <si>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</si>
  <si>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</si>
  <si>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</si>
  <si>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</si>
  <si>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</si>
  <si>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</si>
  <si>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</si>
  <si>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</si>
  <si>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</si>
  <si>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</si>
  <si>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</si>
  <si>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</si>
  <si>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</si>
  <si>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</si>
  <si>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</si>
  <si>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</si>
  <si>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</si>
  <si>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</si>
  <si>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</si>
  <si>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</si>
  <si>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</si>
  <si>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</si>
  <si>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</si>
  <si>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</si>
  <si>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</si>
  <si>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</si>
  <si>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</si>
  <si>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</si>
  <si>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</si>
  <si>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</si>
  <si>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法非適用</t>
  </si>
  <si>
    <t>下水道事業</t>
  </si>
  <si>
    <t>公共下水道</t>
  </si>
  <si>
    <t>Cc3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</si>
  <si>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</si>
  <si>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</si>
  <si>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</si>
  <si>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</si>
  <si>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</si>
  <si>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</si>
  <si>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</si>
  <si>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</si>
  <si>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
 経営状況は「①収益的収支比率」及び「⑤経費回収率」について、100％近くにあり、改善傾向であるものの、収益の大半を一般会計からの繰入金に依存している状況である。
　「④企業債残高対事業規模比率」、「⑤経費回収率」、「⑥汚水処理原価」及び「⑦施設利用率」について、類似団体と比較しても優位であり、経年比較でも改善傾向である。
　「⑦施設利用率」について、今年度数値が改善した要因は、年間有収水量が横ばいであることから、不明水であると予想される。
　「⑧水洗化率」について、今年度数値が改善した要因は、水洗便所設置済人口が増加したというよりも、処理区域内の人口が減少したためと推察できる。面整備も最終盤を迎えつつあり、今後大幅な処理区域内人口の増加が見込めないなか、いかにして処理区域内の接続促進を図り、水洗化率を向上させるかが課題である。
　また、「①収益的収支比率」、「⑤経費回収率」及び「⑥汚水処理原価」がH29から大幅に改善した要因は、一部返済による地方債償還金の減少など、汚水処理に要する資本費が減少したためである。</t>
    <rPh sb="36" eb="37">
      <t>チカ</t>
    </rPh>
    <rPh sb="76" eb="78">
      <t>ジョウキョウ</t>
    </rPh>
    <rPh sb="118" eb="119">
      <t>オヨ</t>
    </rPh>
    <rPh sb="126" eb="127">
      <t>リツ</t>
    </rPh>
    <rPh sb="171" eb="172">
      <t>リツ</t>
    </rPh>
    <rPh sb="178" eb="181">
      <t>コンネンド</t>
    </rPh>
    <rPh sb="181" eb="183">
      <t>スウチ</t>
    </rPh>
    <rPh sb="184" eb="186">
      <t>カイゼン</t>
    </rPh>
    <rPh sb="188" eb="190">
      <t>ヨウイン</t>
    </rPh>
    <rPh sb="192" eb="194">
      <t>ネンカン</t>
    </rPh>
    <rPh sb="194" eb="196">
      <t>ユウシュウ</t>
    </rPh>
    <rPh sb="196" eb="198">
      <t>スイリョウ</t>
    </rPh>
    <rPh sb="199" eb="200">
      <t>ヨコ</t>
    </rPh>
    <rPh sb="210" eb="212">
      <t>フメイ</t>
    </rPh>
    <rPh sb="212" eb="213">
      <t>スイ</t>
    </rPh>
    <rPh sb="217" eb="219">
      <t>ヨソウ</t>
    </rPh>
    <rPh sb="237" eb="240">
      <t>コンネンド</t>
    </rPh>
    <rPh sb="240" eb="242">
      <t>スウチ</t>
    </rPh>
    <rPh sb="243" eb="245">
      <t>カイゼン</t>
    </rPh>
    <rPh sb="247" eb="249">
      <t>ヨウイン</t>
    </rPh>
    <rPh sb="251" eb="253">
      <t>スイセン</t>
    </rPh>
    <rPh sb="253" eb="255">
      <t>ベンジョ</t>
    </rPh>
    <rPh sb="255" eb="257">
      <t>セッチ</t>
    </rPh>
    <rPh sb="257" eb="258">
      <t>ズ</t>
    </rPh>
    <rPh sb="258" eb="260">
      <t>ジンコウ</t>
    </rPh>
    <rPh sb="261" eb="263">
      <t>ゾウカ</t>
    </rPh>
    <rPh sb="272" eb="274">
      <t>ショリ</t>
    </rPh>
    <rPh sb="274" eb="277">
      <t>クイキナイ</t>
    </rPh>
    <rPh sb="278" eb="280">
      <t>ジンコウ</t>
    </rPh>
    <rPh sb="281" eb="283">
      <t>ゲンショウ</t>
    </rPh>
    <rPh sb="288" eb="290">
      <t>スイサツ</t>
    </rPh>
    <rPh sb="422" eb="424">
      <t>イチブ</t>
    </rPh>
    <rPh sb="425" eb="426">
      <t>スミ</t>
    </rPh>
    <rPh sb="429" eb="432">
      <t>チホウサイ</t>
    </rPh>
    <rPh sb="432" eb="435">
      <t>ショウカンキン</t>
    </rPh>
    <rPh sb="436" eb="438">
      <t>ゲンショウ</t>
    </rPh>
    <rPh sb="441" eb="443">
      <t>オスイ</t>
    </rPh>
    <rPh sb="443" eb="445">
      <t>ショリ</t>
    </rPh>
    <rPh sb="446" eb="447">
      <t>ヨウ</t>
    </rPh>
    <rPh sb="449" eb="451">
      <t>シホン</t>
    </rPh>
    <rPh sb="451" eb="452">
      <t>ヒ</t>
    </rPh>
    <rPh sb="453" eb="455">
      <t>ゲンショウ</t>
    </rPh>
    <phoneticPr fontId="4"/>
  </si>
  <si>
    <t>　
　平成16年度に供用開始し、供用開始後14年が経過しており、処理場や管渠等の耐用年数は経過していないが、電気設備等については、耐用年数を迎える時期となっている。
　今後、すべての下水道施設を対象とした、ストックマネジメント計画を策定し、適切な維持管理及び計画的な改修を図っていく。</t>
    <rPh sb="70" eb="71">
      <t>ムカ</t>
    </rPh>
    <phoneticPr fontId="4"/>
  </si>
  <si>
    <t xml:space="preserve">
　面整備をR1年度に終える予定であり、今後は下水道施設の維持管理、更新を検討する段階となっていく。
　ストックマネジメント計画を策定し、施設の計画的な修繕、効率的な改築等を今後検討していく予定としている。
　また、本市が抱えている高齢化率の増加、人口減少等により、料金収入の減少が見込まれるなか、施設の適正な維持管理や、統廃合なども視野に入れた効率的な事業運営を行い、経営の継続に努めなければなら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</si>
</sst>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F-4AB3-9293-1FDF17D9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0.16</c:v>
                </c:pt>
                <c:pt idx="1">
                  <c:v>0.33</c:v>
                </c:pt>
                <c:pt idx="2">
                  <c:v>0.21</c:v>
                </c:pt>
                <c:pt idx="3">
                  <c:v>0.15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F-4AB3-9293-1FDF17D9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52.33</c:v>
                </c:pt>
                <c:pt idx="1">
                  <c:v>52.67</c:v>
                </c:pt>
                <c:pt idx="2">
                  <c:v>52.06</c:v>
                </c:pt>
                <c:pt idx="3">
                  <c:v>51.61</c:v>
                </c:pt>
                <c:pt idx="4">
                  <c:v>59.56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B-4C4F-95CA-8A554145E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41.63</c:v>
                </c:pt>
                <c:pt idx="1">
                  <c:v>44.89</c:v>
                </c:pt>
                <c:pt idx="2">
                  <c:v>40.75</c:v>
                </c:pt>
                <c:pt idx="3">
                  <c:v>42.4</c:v>
                </c:pt>
                <c:pt idx="4">
                  <c:v>45.44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B-4C4F-95CA-8A554145E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66.11</c:v>
                </c:pt>
                <c:pt idx="1">
                  <c:v>65.36</c:v>
                </c:pt>
                <c:pt idx="2">
                  <c:v>63</c:v>
                </c:pt>
                <c:pt idx="3">
                  <c:v>63.36</c:v>
                </c:pt>
                <c:pt idx="4">
                  <c:v>64.72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4-4243-BCE2-DE663C6E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66.33</c:v>
                </c:pt>
                <c:pt idx="1">
                  <c:v>64.89</c:v>
                </c:pt>
                <c:pt idx="2">
                  <c:v>64.97</c:v>
                </c:pt>
                <c:pt idx="3">
                  <c:v>65.77</c:v>
                </c:pt>
                <c:pt idx="4">
                  <c:v>65.97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4-4243-BCE2-DE663C6E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84.5</c:v>
                </c:pt>
                <c:pt idx="1">
                  <c:v>82.74</c:v>
                </c:pt>
                <c:pt idx="2">
                  <c:v>83.51</c:v>
                </c:pt>
                <c:pt idx="3">
                  <c:v>102.81</c:v>
                </c:pt>
                <c:pt idx="4">
                  <c:v>102.3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1-437C-B474-ED7F7FEDE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1-437C-B474-ED7F7FEDE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1-47BC-B7AA-E130F19F6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1-47BC-B7AA-E130F19F6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8-4132-B680-06DF931D8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8-4132-B680-06DF931D8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D-49A1-A043-6D7B6B37E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D-49A1-A043-6D7B6B37E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5-4E0E-8659-C455033A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5-4E0E-8659-C455033A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1848.59</c:v>
                </c:pt>
                <c:pt idx="2">
                  <c:v>1301.54</c:v>
                </c:pt>
                <c:pt idx="3">
                  <c:v>260.2</c:v>
                </c:pt>
                <c:pt idx="4">
                  <c:v>308.19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4-480A-9256-B192D9B0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1315.67</c:v>
                </c:pt>
                <c:pt idx="1">
                  <c:v>1240.1600000000001</c:v>
                </c:pt>
                <c:pt idx="2">
                  <c:v>1193.49</c:v>
                </c:pt>
                <c:pt idx="3">
                  <c:v>876.19</c:v>
                </c:pt>
                <c:pt idx="4">
                  <c:v>722.53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4-480A-9256-B192D9B0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37.32</c:v>
                </c:pt>
                <c:pt idx="1">
                  <c:v>39.81</c:v>
                </c:pt>
                <c:pt idx="2">
                  <c:v>50.81</c:v>
                </c:pt>
                <c:pt idx="3">
                  <c:v>100</c:v>
                </c:pt>
                <c:pt idx="4">
                  <c:v>98.92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3-4867-960F-67D9A82AA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60.78</c:v>
                </c:pt>
                <c:pt idx="1">
                  <c:v>60.17</c:v>
                </c:pt>
                <c:pt idx="2">
                  <c:v>65.569999999999993</c:v>
                </c:pt>
                <c:pt idx="3">
                  <c:v>75.7</c:v>
                </c:pt>
                <c:pt idx="4">
                  <c:v>74.61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3-4867-960F-67D9A82AA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399.78</c:v>
                </c:pt>
                <c:pt idx="1">
                  <c:v>376.92</c:v>
                </c:pt>
                <c:pt idx="2">
                  <c:v>295.47000000000003</c:v>
                </c:pt>
                <c:pt idx="3">
                  <c:v>150.77000000000001</c:v>
                </c:pt>
                <c:pt idx="4">
                  <c:v>152.01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E-47D4-9BE6-EAFBB83B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276.26</c:v>
                </c:pt>
                <c:pt idx="1">
                  <c:v>281.52999999999997</c:v>
                </c:pt>
                <c:pt idx="2">
                  <c:v>263.04000000000002</c:v>
                </c:pt>
                <c:pt idx="3">
                  <c:v>230.04</c:v>
                </c:pt>
                <c:pt idx="4">
                  <c:v>233.5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E-47D4-9BE6-EAFBB83B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長崎県　南島原市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3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Cc3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62">
        <f>データ!S6</f>
        <v>46133</v>
      </c>
      <c r="AM8" s="62"/>
      <c r="AN8" s="62"/>
      <c r="AO8" s="62"/>
      <c r="AP8" s="62"/>
      <c r="AQ8" s="62"/>
      <c r="AR8" s="62"/>
      <c r="AS8" s="62"/>
      <c r="AT8" s="61">
        <f>データ!T6</f>
        <v>170.11</v>
      </c>
      <c r="AU8" s="61"/>
      <c r="AV8" s="61"/>
      <c r="AW8" s="61"/>
      <c r="AX8" s="61"/>
      <c r="AY8" s="61"/>
      <c r="AZ8" s="61"/>
      <c r="BA8" s="61"/>
      <c r="BB8" s="61">
        <f>データ!U6</f>
        <v>271.2</v>
      </c>
      <c r="BC8" s="61"/>
      <c r="BD8" s="61"/>
      <c r="BE8" s="61"/>
      <c r="BF8" s="61"/>
      <c r="BG8" s="61"/>
      <c r="BH8" s="61"/>
      <c r="BI8" s="61"/>
      <c r="BJ8" s="3"/>
      <c r="BK8" s="3"/>
      <c r="BL8" s="63" t="s">
        <v>10</v>
      </c>
      <c r="BM8" s="64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58" t="s">
        <v>16</v>
      </c>
      <c r="AE9" s="58"/>
      <c r="AF9" s="58"/>
      <c r="AG9" s="58"/>
      <c r="AH9" s="58"/>
      <c r="AI9" s="58"/>
      <c r="AJ9" s="58"/>
      <c r="AK9" s="3"/>
      <c r="AL9" s="58" t="s">
        <v>17</v>
      </c>
      <c r="AM9" s="58"/>
      <c r="AN9" s="58"/>
      <c r="AO9" s="58"/>
      <c r="AP9" s="58"/>
      <c r="AQ9" s="58"/>
      <c r="AR9" s="58"/>
      <c r="AS9" s="58"/>
      <c r="AT9" s="58" t="s">
        <v>18</v>
      </c>
      <c r="AU9" s="58"/>
      <c r="AV9" s="58"/>
      <c r="AW9" s="58"/>
      <c r="AX9" s="58"/>
      <c r="AY9" s="58"/>
      <c r="AZ9" s="58"/>
      <c r="BA9" s="58"/>
      <c r="BB9" s="58" t="s">
        <v>19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20</v>
      </c>
      <c r="BM9" s="60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1" t="str">
        <f>データ!N6</f>
        <v>-</v>
      </c>
      <c r="C10" s="61"/>
      <c r="D10" s="61"/>
      <c r="E10" s="61"/>
      <c r="F10" s="61"/>
      <c r="G10" s="61"/>
      <c r="H10" s="61"/>
      <c r="I10" s="61" t="str">
        <f>データ!O6</f>
        <v>該当数値なし</v>
      </c>
      <c r="J10" s="61"/>
      <c r="K10" s="61"/>
      <c r="L10" s="61"/>
      <c r="M10" s="61"/>
      <c r="N10" s="61"/>
      <c r="O10" s="61"/>
      <c r="P10" s="61">
        <f>データ!P6</f>
        <v>10.17</v>
      </c>
      <c r="Q10" s="61"/>
      <c r="R10" s="61"/>
      <c r="S10" s="61"/>
      <c r="T10" s="61"/>
      <c r="U10" s="61"/>
      <c r="V10" s="61"/>
      <c r="W10" s="61">
        <f>データ!Q6</f>
        <v>76.34</v>
      </c>
      <c r="X10" s="61"/>
      <c r="Y10" s="61"/>
      <c r="Z10" s="61"/>
      <c r="AA10" s="61"/>
      <c r="AB10" s="61"/>
      <c r="AC10" s="61"/>
      <c r="AD10" s="62">
        <f>データ!R6</f>
        <v>2700</v>
      </c>
      <c r="AE10" s="62"/>
      <c r="AF10" s="62"/>
      <c r="AG10" s="62"/>
      <c r="AH10" s="62"/>
      <c r="AI10" s="62"/>
      <c r="AJ10" s="62"/>
      <c r="AK10" s="2"/>
      <c r="AL10" s="62">
        <f>データ!V6</f>
        <v>4646</v>
      </c>
      <c r="AM10" s="62"/>
      <c r="AN10" s="62"/>
      <c r="AO10" s="62"/>
      <c r="AP10" s="62"/>
      <c r="AQ10" s="62"/>
      <c r="AR10" s="62"/>
      <c r="AS10" s="62"/>
      <c r="AT10" s="61">
        <f>データ!W6</f>
        <v>1.76</v>
      </c>
      <c r="AU10" s="61"/>
      <c r="AV10" s="61"/>
      <c r="AW10" s="61"/>
      <c r="AX10" s="61"/>
      <c r="AY10" s="61"/>
      <c r="AZ10" s="61"/>
      <c r="BA10" s="61"/>
      <c r="BB10" s="61">
        <f>データ!X6</f>
        <v>2639.77</v>
      </c>
      <c r="BC10" s="61"/>
      <c r="BD10" s="61"/>
      <c r="BE10" s="61"/>
      <c r="BF10" s="61"/>
      <c r="BG10" s="61"/>
      <c r="BH10" s="61"/>
      <c r="BI10" s="61"/>
      <c r="BJ10" s="2"/>
      <c r="BK10" s="2"/>
      <c r="BL10" s="51" t="s">
        <v>22</v>
      </c>
      <c r="BM10" s="52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77" t="s">
        <v>109</v>
      </c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77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77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77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77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77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77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77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77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77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77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77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77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77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77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77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77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77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9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7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9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7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77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77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77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77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77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77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77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77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0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7" t="s">
        <v>110</v>
      </c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7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7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7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7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7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7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7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7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9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7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9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7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9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7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9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7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9"/>
    </row>
    <row r="60" spans="1:78" ht="13.5" customHeight="1" x14ac:dyDescent="0.15">
      <c r="A60" s="2"/>
      <c r="B60" s="42" t="s">
        <v>28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77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9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77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7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80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83" t="s">
        <v>29</v>
      </c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86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7" t="s">
        <v>111</v>
      </c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7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7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7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7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7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7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7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7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7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7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7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7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9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77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9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77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9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77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9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2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【682.78】</v>
      </c>
      <c r="I86" s="26" t="str">
        <f>データ!CA6</f>
        <v>【100.91】</v>
      </c>
      <c r="J86" s="26" t="str">
        <f>データ!CL6</f>
        <v>【136.86】</v>
      </c>
      <c r="K86" s="26" t="str">
        <f>データ!CW6</f>
        <v>【58.98】</v>
      </c>
      <c r="L86" s="26" t="str">
        <f>データ!DH6</f>
        <v>【95.20】</v>
      </c>
      <c r="M86" s="26" t="s">
        <v>43</v>
      </c>
      <c r="N86" s="26" t="s">
        <v>43</v>
      </c>
      <c r="O86" s="26" t="str">
        <f>データ!EO6</f>
        <v>【0.23】</v>
      </c>
    </row>
  </sheetData>
  <sheetProtection algorithmName="SHA-512" hashValue="8GuhYP3197FzQxBimOV0+4iD4pEkT6RZv0KEBNogMOiv5pBjX8x368UZNnBF/y9J2saTZw47Udpfi/K2d/A6zA==" saltValue="INSoodmcPSRakhzbIO1JP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0" t="s">
        <v>53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/>
      <c r="Y3" s="76" t="s">
        <v>54</v>
      </c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 t="s">
        <v>28</v>
      </c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</row>
    <row r="4" spans="1:145" x14ac:dyDescent="0.15">
      <c r="A4" s="28" t="s">
        <v>55</v>
      </c>
      <c r="B4" s="30"/>
      <c r="C4" s="30"/>
      <c r="D4" s="30"/>
      <c r="E4" s="30"/>
      <c r="F4" s="30"/>
      <c r="G4" s="30"/>
      <c r="H4" s="7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/>
      <c r="Y4" s="69" t="s">
        <v>56</v>
      </c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 t="s">
        <v>57</v>
      </c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 t="s">
        <v>58</v>
      </c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 t="s">
        <v>59</v>
      </c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 t="s">
        <v>60</v>
      </c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 t="s">
        <v>61</v>
      </c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 t="s">
        <v>62</v>
      </c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 t="s">
        <v>63</v>
      </c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 t="s">
        <v>64</v>
      </c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 t="s">
        <v>65</v>
      </c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 t="s">
        <v>66</v>
      </c>
      <c r="EF4" s="69"/>
      <c r="EG4" s="69"/>
      <c r="EH4" s="69"/>
      <c r="EI4" s="69"/>
      <c r="EJ4" s="69"/>
      <c r="EK4" s="69"/>
      <c r="EL4" s="69"/>
      <c r="EM4" s="69"/>
      <c r="EN4" s="69"/>
      <c r="EO4" s="69"/>
    </row>
    <row r="5" spans="1:145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5" s="36" customFormat="1" x14ac:dyDescent="0.15">
      <c r="A6" s="28" t="s">
        <v>95</v>
      </c>
      <c r="B6" s="33">
        <f>B7</f>
        <v>2018</v>
      </c>
      <c r="C6" s="33">
        <f t="shared" ref="C6:X6" si="3">C7</f>
        <v>422142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長崎県　南島原市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10.17</v>
      </c>
      <c r="Q6" s="34">
        <f t="shared" si="3"/>
        <v>76.34</v>
      </c>
      <c r="R6" s="34">
        <f t="shared" si="3"/>
        <v>2700</v>
      </c>
      <c r="S6" s="34">
        <f t="shared" si="3"/>
        <v>46133</v>
      </c>
      <c r="T6" s="34">
        <f t="shared" si="3"/>
        <v>170.11</v>
      </c>
      <c r="U6" s="34">
        <f t="shared" si="3"/>
        <v>271.2</v>
      </c>
      <c r="V6" s="34">
        <f t="shared" si="3"/>
        <v>4646</v>
      </c>
      <c r="W6" s="34">
        <f t="shared" si="3"/>
        <v>1.76</v>
      </c>
      <c r="X6" s="34">
        <f t="shared" si="3"/>
        <v>2639.77</v>
      </c>
      <c r="Y6" s="35">
        <f>IF(Y7="",NA(),Y7)</f>
        <v>84.5</v>
      </c>
      <c r="Z6" s="35">
        <f t="shared" ref="Z6:AH6" si="4">IF(Z7="",NA(),Z7)</f>
        <v>82.74</v>
      </c>
      <c r="AA6" s="35">
        <f t="shared" si="4"/>
        <v>83.51</v>
      </c>
      <c r="AB6" s="35">
        <f t="shared" si="4"/>
        <v>102.81</v>
      </c>
      <c r="AC6" s="35">
        <f t="shared" si="4"/>
        <v>102.3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1848.59</v>
      </c>
      <c r="BH6" s="35">
        <f t="shared" si="7"/>
        <v>1301.54</v>
      </c>
      <c r="BI6" s="35">
        <f t="shared" si="7"/>
        <v>260.2</v>
      </c>
      <c r="BJ6" s="35">
        <f t="shared" si="7"/>
        <v>308.19</v>
      </c>
      <c r="BK6" s="35">
        <f t="shared" si="7"/>
        <v>1315.67</v>
      </c>
      <c r="BL6" s="35">
        <f t="shared" si="7"/>
        <v>1240.1600000000001</v>
      </c>
      <c r="BM6" s="35">
        <f t="shared" si="7"/>
        <v>1193.49</v>
      </c>
      <c r="BN6" s="35">
        <f t="shared" si="7"/>
        <v>876.19</v>
      </c>
      <c r="BO6" s="35">
        <f t="shared" si="7"/>
        <v>722.53</v>
      </c>
      <c r="BP6" s="34" t="str">
        <f>IF(BP7="","",IF(BP7="-","【-】","【"&amp;SUBSTITUTE(TEXT(BP7,"#,##0.00"),"-","△")&amp;"】"))</f>
        <v>【682.78】</v>
      </c>
      <c r="BQ6" s="35">
        <f>IF(BQ7="",NA(),BQ7)</f>
        <v>37.32</v>
      </c>
      <c r="BR6" s="35">
        <f t="shared" ref="BR6:BZ6" si="8">IF(BR7="",NA(),BR7)</f>
        <v>39.81</v>
      </c>
      <c r="BS6" s="35">
        <f t="shared" si="8"/>
        <v>50.81</v>
      </c>
      <c r="BT6" s="35">
        <f t="shared" si="8"/>
        <v>100</v>
      </c>
      <c r="BU6" s="35">
        <f t="shared" si="8"/>
        <v>98.92</v>
      </c>
      <c r="BV6" s="35">
        <f t="shared" si="8"/>
        <v>60.78</v>
      </c>
      <c r="BW6" s="35">
        <f t="shared" si="8"/>
        <v>60.17</v>
      </c>
      <c r="BX6" s="35">
        <f t="shared" si="8"/>
        <v>65.569999999999993</v>
      </c>
      <c r="BY6" s="35">
        <f t="shared" si="8"/>
        <v>75.7</v>
      </c>
      <c r="BZ6" s="35">
        <f t="shared" si="8"/>
        <v>74.61</v>
      </c>
      <c r="CA6" s="34" t="str">
        <f>IF(CA7="","",IF(CA7="-","【-】","【"&amp;SUBSTITUTE(TEXT(CA7,"#,##0.00"),"-","△")&amp;"】"))</f>
        <v>【100.91】</v>
      </c>
      <c r="CB6" s="35">
        <f>IF(CB7="",NA(),CB7)</f>
        <v>399.78</v>
      </c>
      <c r="CC6" s="35">
        <f t="shared" ref="CC6:CK6" si="9">IF(CC7="",NA(),CC7)</f>
        <v>376.92</v>
      </c>
      <c r="CD6" s="35">
        <f t="shared" si="9"/>
        <v>295.47000000000003</v>
      </c>
      <c r="CE6" s="35">
        <f t="shared" si="9"/>
        <v>150.77000000000001</v>
      </c>
      <c r="CF6" s="35">
        <f t="shared" si="9"/>
        <v>152.01</v>
      </c>
      <c r="CG6" s="35">
        <f t="shared" si="9"/>
        <v>276.26</v>
      </c>
      <c r="CH6" s="35">
        <f t="shared" si="9"/>
        <v>281.52999999999997</v>
      </c>
      <c r="CI6" s="35">
        <f t="shared" si="9"/>
        <v>263.04000000000002</v>
      </c>
      <c r="CJ6" s="35">
        <f t="shared" si="9"/>
        <v>230.04</v>
      </c>
      <c r="CK6" s="35">
        <f t="shared" si="9"/>
        <v>233.5</v>
      </c>
      <c r="CL6" s="34" t="str">
        <f>IF(CL7="","",IF(CL7="-","【-】","【"&amp;SUBSTITUTE(TEXT(CL7,"#,##0.00"),"-","△")&amp;"】"))</f>
        <v>【136.86】</v>
      </c>
      <c r="CM6" s="35">
        <f>IF(CM7="",NA(),CM7)</f>
        <v>52.33</v>
      </c>
      <c r="CN6" s="35">
        <f t="shared" ref="CN6:CV6" si="10">IF(CN7="",NA(),CN7)</f>
        <v>52.67</v>
      </c>
      <c r="CO6" s="35">
        <f t="shared" si="10"/>
        <v>52.06</v>
      </c>
      <c r="CP6" s="35">
        <f t="shared" si="10"/>
        <v>51.61</v>
      </c>
      <c r="CQ6" s="35">
        <f t="shared" si="10"/>
        <v>59.56</v>
      </c>
      <c r="CR6" s="35">
        <f t="shared" si="10"/>
        <v>41.63</v>
      </c>
      <c r="CS6" s="35">
        <f t="shared" si="10"/>
        <v>44.89</v>
      </c>
      <c r="CT6" s="35">
        <f t="shared" si="10"/>
        <v>40.75</v>
      </c>
      <c r="CU6" s="35">
        <f t="shared" si="10"/>
        <v>42.4</v>
      </c>
      <c r="CV6" s="35">
        <f t="shared" si="10"/>
        <v>45.44</v>
      </c>
      <c r="CW6" s="34" t="str">
        <f>IF(CW7="","",IF(CW7="-","【-】","【"&amp;SUBSTITUTE(TEXT(CW7,"#,##0.00"),"-","△")&amp;"】"))</f>
        <v>【58.98】</v>
      </c>
      <c r="CX6" s="35">
        <f>IF(CX7="",NA(),CX7)</f>
        <v>66.11</v>
      </c>
      <c r="CY6" s="35">
        <f t="shared" ref="CY6:DG6" si="11">IF(CY7="",NA(),CY7)</f>
        <v>65.36</v>
      </c>
      <c r="CZ6" s="35">
        <f t="shared" si="11"/>
        <v>63</v>
      </c>
      <c r="DA6" s="35">
        <f t="shared" si="11"/>
        <v>63.36</v>
      </c>
      <c r="DB6" s="35">
        <f t="shared" si="11"/>
        <v>64.72</v>
      </c>
      <c r="DC6" s="35">
        <f t="shared" si="11"/>
        <v>66.33</v>
      </c>
      <c r="DD6" s="35">
        <f t="shared" si="11"/>
        <v>64.89</v>
      </c>
      <c r="DE6" s="35">
        <f t="shared" si="11"/>
        <v>64.97</v>
      </c>
      <c r="DF6" s="35">
        <f t="shared" si="11"/>
        <v>65.77</v>
      </c>
      <c r="DG6" s="35">
        <f t="shared" si="11"/>
        <v>65.97</v>
      </c>
      <c r="DH6" s="34" t="str">
        <f>IF(DH7="","",IF(DH7="-","【-】","【"&amp;SUBSTITUTE(TEXT(DH7,"#,##0.00"),"-","△")&amp;"】"))</f>
        <v>【95.20】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0.16</v>
      </c>
      <c r="EK6" s="35">
        <f t="shared" si="14"/>
        <v>0.33</v>
      </c>
      <c r="EL6" s="35">
        <f t="shared" si="14"/>
        <v>0.21</v>
      </c>
      <c r="EM6" s="35">
        <f t="shared" si="14"/>
        <v>0.15</v>
      </c>
      <c r="EN6" s="35">
        <f t="shared" si="14"/>
        <v>0.25</v>
      </c>
      <c r="EO6" s="34" t="str">
        <f>IF(EO7="","",IF(EO7="-","【-】","【"&amp;SUBSTITUTE(TEXT(EO7,"#,##0.00"),"-","△")&amp;"】"))</f>
        <v>【0.23】</v>
      </c>
    </row>
    <row r="7" spans="1:145" s="36" customFormat="1" x14ac:dyDescent="0.15">
      <c r="A7" s="28"/>
      <c r="B7" s="37">
        <v>2018</v>
      </c>
      <c r="C7" s="37">
        <v>422142</v>
      </c>
      <c r="D7" s="37">
        <v>47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 t="s">
        <v>103</v>
      </c>
      <c r="P7" s="38">
        <v>10.17</v>
      </c>
      <c r="Q7" s="38">
        <v>76.34</v>
      </c>
      <c r="R7" s="38">
        <v>2700</v>
      </c>
      <c r="S7" s="38">
        <v>46133</v>
      </c>
      <c r="T7" s="38">
        <v>170.11</v>
      </c>
      <c r="U7" s="38">
        <v>271.2</v>
      </c>
      <c r="V7" s="38">
        <v>4646</v>
      </c>
      <c r="W7" s="38">
        <v>1.76</v>
      </c>
      <c r="X7" s="38">
        <v>2639.77</v>
      </c>
      <c r="Y7" s="38">
        <v>84.5</v>
      </c>
      <c r="Z7" s="38">
        <v>82.74</v>
      </c>
      <c r="AA7" s="38">
        <v>83.51</v>
      </c>
      <c r="AB7" s="38">
        <v>102.81</v>
      </c>
      <c r="AC7" s="38">
        <v>102.3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1848.59</v>
      </c>
      <c r="BH7" s="38">
        <v>1301.54</v>
      </c>
      <c r="BI7" s="38">
        <v>260.2</v>
      </c>
      <c r="BJ7" s="38">
        <v>308.19</v>
      </c>
      <c r="BK7" s="38">
        <v>1315.67</v>
      </c>
      <c r="BL7" s="38">
        <v>1240.1600000000001</v>
      </c>
      <c r="BM7" s="38">
        <v>1193.49</v>
      </c>
      <c r="BN7" s="38">
        <v>876.19</v>
      </c>
      <c r="BO7" s="38">
        <v>722.53</v>
      </c>
      <c r="BP7" s="38">
        <v>682.78</v>
      </c>
      <c r="BQ7" s="38">
        <v>37.32</v>
      </c>
      <c r="BR7" s="38">
        <v>39.81</v>
      </c>
      <c r="BS7" s="38">
        <v>50.81</v>
      </c>
      <c r="BT7" s="38">
        <v>100</v>
      </c>
      <c r="BU7" s="38">
        <v>98.92</v>
      </c>
      <c r="BV7" s="38">
        <v>60.78</v>
      </c>
      <c r="BW7" s="38">
        <v>60.17</v>
      </c>
      <c r="BX7" s="38">
        <v>65.569999999999993</v>
      </c>
      <c r="BY7" s="38">
        <v>75.7</v>
      </c>
      <c r="BZ7" s="38">
        <v>74.61</v>
      </c>
      <c r="CA7" s="38">
        <v>100.91</v>
      </c>
      <c r="CB7" s="38">
        <v>399.78</v>
      </c>
      <c r="CC7" s="38">
        <v>376.92</v>
      </c>
      <c r="CD7" s="38">
        <v>295.47000000000003</v>
      </c>
      <c r="CE7" s="38">
        <v>150.77000000000001</v>
      </c>
      <c r="CF7" s="38">
        <v>152.01</v>
      </c>
      <c r="CG7" s="38">
        <v>276.26</v>
      </c>
      <c r="CH7" s="38">
        <v>281.52999999999997</v>
      </c>
      <c r="CI7" s="38">
        <v>263.04000000000002</v>
      </c>
      <c r="CJ7" s="38">
        <v>230.04</v>
      </c>
      <c r="CK7" s="38">
        <v>233.5</v>
      </c>
      <c r="CL7" s="38">
        <v>136.86000000000001</v>
      </c>
      <c r="CM7" s="38">
        <v>52.33</v>
      </c>
      <c r="CN7" s="38">
        <v>52.67</v>
      </c>
      <c r="CO7" s="38">
        <v>52.06</v>
      </c>
      <c r="CP7" s="38">
        <v>51.61</v>
      </c>
      <c r="CQ7" s="38">
        <v>59.56</v>
      </c>
      <c r="CR7" s="38">
        <v>41.63</v>
      </c>
      <c r="CS7" s="38">
        <v>44.89</v>
      </c>
      <c r="CT7" s="38">
        <v>40.75</v>
      </c>
      <c r="CU7" s="38">
        <v>42.4</v>
      </c>
      <c r="CV7" s="38">
        <v>45.44</v>
      </c>
      <c r="CW7" s="38">
        <v>58.98</v>
      </c>
      <c r="CX7" s="38">
        <v>66.11</v>
      </c>
      <c r="CY7" s="38">
        <v>65.36</v>
      </c>
      <c r="CZ7" s="38">
        <v>63</v>
      </c>
      <c r="DA7" s="38">
        <v>63.36</v>
      </c>
      <c r="DB7" s="38">
        <v>64.72</v>
      </c>
      <c r="DC7" s="38">
        <v>66.33</v>
      </c>
      <c r="DD7" s="38">
        <v>64.89</v>
      </c>
      <c r="DE7" s="38">
        <v>64.97</v>
      </c>
      <c r="DF7" s="38">
        <v>65.77</v>
      </c>
      <c r="DG7" s="38">
        <v>65.97</v>
      </c>
      <c r="DH7" s="38">
        <v>95.2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0.16</v>
      </c>
      <c r="EK7" s="38">
        <v>0.33</v>
      </c>
      <c r="EL7" s="38">
        <v>0.21</v>
      </c>
      <c r="EM7" s="38">
        <v>0.15</v>
      </c>
      <c r="EN7" s="38">
        <v>0.25</v>
      </c>
      <c r="EO7" s="38">
        <v>0.23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104</v>
      </c>
      <c r="C9" s="40" t="s">
        <v>105</v>
      </c>
      <c r="D9" s="40" t="s">
        <v>106</v>
      </c>
      <c r="E9" s="40" t="s">
        <v>107</v>
      </c>
      <c r="F9" s="40" t="s">
        <v>108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磯 大志朗</cp:lastModifiedBy>
  <cp:lastPrinted>2020-02-14T02:18:47Z</cp:lastPrinted>
  <dcterms:created xsi:type="dcterms:W3CDTF">2019-12-05T05:07:44Z</dcterms:created>
  <dcterms:modified xsi:type="dcterms:W3CDTF">2020-02-18T01:50:33Z</dcterms:modified>
  <cp:category/>
</cp:coreProperties>
</file>