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112A9EFE-2026-4E08-8BCB-CB0AA7DBF163}" xr6:coauthVersionLast="47" xr6:coauthVersionMax="47" xr10:uidLastSave="{00000000-0000-0000-0000-000000000000}"/>
  <workbookProtection workbookAlgorithmName="SHA-512" workbookHashValue="sPVuwNqCirH5gS7z2oLJ1iocS45Q18WBJg+jvesAA7d3e9I4UOuRJO72sh++a2BV8V6VhOjo0IochapdL2rmSA==" workbookSaltValue="Cqqh8VcHrdWt8BKbZBmg1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P10" i="4" s="1"/>
  <c r="O6" i="5"/>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BB10" i="4"/>
  <c r="W10" i="4"/>
  <c r="I10" i="4"/>
  <c r="AT8" i="4"/>
  <c r="AL8" i="4"/>
  <c r="P8" i="4"/>
  <c r="I8" i="4"/>
  <c r="B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<sst xmlns="http://schemas.openxmlformats.org/spreadsheetml/2006/main" count="228" uniqueCount="115">
  <si>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</si>
  <si>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</si>
  <si>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</si>
  <si>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</si>
  <si>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</si>
  <si>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</si>
  <si>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</si>
  <si>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</si>
  <si>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</si>
  <si>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</si>
  <si>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</si>
  <si>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</si>
  <si>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</si>
  <si>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</si>
  <si>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</si>
  <si>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</si>
  <si>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</si>
  <si>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</si>
  <si>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</si>
  <si>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</si>
  <si>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</si>
  <si>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</si>
  <si>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</si>
  <si>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</si>
  <si>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</si>
  <si>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</si>
  <si>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</si>
  <si>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</si>
  <si>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</si>
  <si>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</si>
  <si>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</si>
  <si>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</si>
  <si>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</si>
  <si>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</si>
  <si>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</si>
  <si>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</si>
  <si>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</si>
  <si>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</si>
  <si>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</si>
  <si>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</si>
  <si>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</si>
  <si>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</si>
  <si>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</si>
  <si>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</si>
  <si>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</si>
  <si>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</si>
  <si>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</si>
  <si>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</si>
  <si>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</si>
  <si>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</si>
  <si>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</si>
  <si>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</si>
  <si>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</si>
  <si>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</si>
  <si>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</si>
  <si>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</si>
  <si>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</si>
  <si>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</si>
  <si>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</si>
  <si>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</si>
  <si>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</si>
  <si>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</si>
  <si>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</si>
  <si>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</si>
  <si>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</si>
  <si>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</si>
  <si>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</si>
  <si>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</si>
  <si>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</si>
  <si>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</si>
  <si>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</si>
  <si>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</si>
  <si>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</si>
  <si>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</si>
  <si>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</si>
  <si>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</si>
  <si>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</si>
  <si>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</si>
  <si>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</si>
  <si>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</si>
  <si>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</si>
  <si>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</si>
  <si>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</si>
  <si>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</si>
  <si>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</si>
  <si>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</si>
  <si>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</si>
  <si>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</si>
  <si>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</si>
  <si>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</si>
  <si>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</si>
  <si>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</si>
  <si>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</si>
  <si>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</si>
  <si>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</si>
  <si>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</si>
  <si>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</si>
  <si>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</si>
  <si>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</si>
  <si>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</si>
  <si>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</si>
  <si>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</si>
  <si>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</si>
  <si>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</si>
  <si>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</si>
  <si>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</si>
  <si>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</si>
  <si>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</si>
  <si>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</si>
  <si>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</si>
  <si>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</si>
  <si>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</si>
  <si>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経常収支比率が100％以上であり、収支が黒字であるが、料金回収率が80.48％と100%を下回り、類似団体平均値よりも低いため、給水に係る費用が給水収益以外で賄われていることがわかる。簡易水道事業を統合したことによる一般財源からの繰入金により、収入不足を補填しているのが現状であり、経常収支比率および料金回収率は一時的に増加しているものの、年々減少傾向にあることから、経営の健全性は低い状況にあるといえる。
　流動比率は200％を上回っており、短期債務に対する支払能力はあるものの、流動資産が減少する一方で流動負債が増加する傾向にあるため、給水収益等による現金収入の増加を図る必要がある。また、企業債償還残高対給水収益比率は依然として高い上、今後も施設の更新事業の財源として企業債の活用が見込まれるため、本市においては給水収益の増加が喫緊の課題である。　
施設利用率が類似団体と比較しても高く、配水能力に対して配水量が非常に高いことがわかるが、有収率は類似団体と比較しても低く、施設の稼働が給水収益に結びついていおらず、効率性が良いとは言えない。
　以上のことより、健全な経営を継続していくためには、給水収益の増が必要不可欠であり、そのためには、計画的な水道料金の改定や漏水箇所の早期修繕等の対策を講じていく必要がある。</t>
    <phoneticPr fontId="4"/>
  </si>
  <si>
    <t>　管路経年化率は、簡易水道事業を統合する際に施設整備を行っていたことから、平均値より低いものの、地区によっては、老朽化が進行しているところも多い。管路更新率が年々上昇しているため、計画的な更新が進んでいると考察できる。</t>
    <phoneticPr fontId="4"/>
  </si>
  <si>
    <t>　経営的には、純利益を確保しており経営の健全化は保たれているものの、一般会計からの繰入金や企業債に依存している面もある。また、有収率の低さからも分かるように、施設の老朽化が進んでおり、数年後には赤字に陥ることが危惧されるが、次年度からの計画的な料金改定を行うことにより、事業における財源の確保ができるものと考えている。
　今後も健全な経営を継続していくためには、事業における財源の確保が喫緊の課題であり、雲仙市水道事業経営戦略をもとに、計画的に水道料金の改定を行い、計画的に経営基盤の強化を図る必要がある。</t>
    <rPh sb="222" eb="224">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</si>
</sst>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0.03</c:v>
                </c:pt>
                <c:pt idx="1">
                  <c:v>0.38</c:v>
                </c:pt>
                <c:pt idx="2">
                  <c:v>0.68</c:v>
                </c:pt>
                <c:pt idx="3">
                  <c:v>1.55</c:v>
                </c:pt>
                <c:pt idx="4">
                  <c:v>0.57999999999999996</c:v>
                </c:pt>
              </c:numCache>
            </c:numRef>
          </c:val>
          <c:extLst>
            <c:ext xmlns:c16="http://schemas.microsoft.com/office/drawing/2014/chart" uri="{C3380CC4-5D6E-409C-BE32-E72D297353CC}">
              <c16:uniqueId val="{00000000-0210-450C-B087-7040FE39EC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0210-450C-B087-7040FE39EC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64.27</c:v>
                </c:pt>
                <c:pt idx="1">
                  <c:v>64.95</c:v>
                </c:pt>
                <c:pt idx="2">
                  <c:v>64.14</c:v>
                </c:pt>
                <c:pt idx="3">
                  <c:v>64.45</c:v>
                </c:pt>
                <c:pt idx="4">
                  <c:v>64.02</c:v>
                </c:pt>
              </c:numCache>
            </c:numRef>
          </c:val>
          <c:extLst>
            <c:ext xmlns:c16="http://schemas.microsoft.com/office/drawing/2014/chart" uri="{C3380CC4-5D6E-409C-BE32-E72D297353CC}">
              <c16:uniqueId val="{00000000-1B62-4726-A5D8-70FBEF9136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1B62-4726-A5D8-70FBEF9136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73.94</c:v>
                </c:pt>
                <c:pt idx="1">
                  <c:v>72.22</c:v>
                </c:pt>
                <c:pt idx="2">
                  <c:v>71.84</c:v>
                </c:pt>
                <c:pt idx="3">
                  <c:v>71.040000000000006</c:v>
                </c:pt>
                <c:pt idx="4">
                  <c:v>72.83</c:v>
                </c:pt>
              </c:numCache>
            </c:numRef>
          </c:val>
          <c:extLst>
            <c:ext xmlns:c16="http://schemas.microsoft.com/office/drawing/2014/chart" uri="{C3380CC4-5D6E-409C-BE32-E72D297353CC}">
              <c16:uniqueId val="{00000000-F94D-400D-AF17-8A76594947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F94D-400D-AF17-8A76594947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123.02</c:v>
                </c:pt>
                <c:pt idx="1">
                  <c:v>120.5</c:v>
                </c:pt>
                <c:pt idx="2">
                  <c:v>117.95</c:v>
                </c:pt>
                <c:pt idx="3">
                  <c:v>111.42</c:v>
                </c:pt>
                <c:pt idx="4">
                  <c:v>116.13</c:v>
                </c:pt>
              </c:numCache>
            </c:numRef>
          </c:val>
          <c:extLst>
            <c:ext xmlns:c16="http://schemas.microsoft.com/office/drawing/2014/chart" uri="{C3380CC4-5D6E-409C-BE32-E72D297353CC}">
              <c16:uniqueId val="{00000000-E8EA-4AA4-BFBC-17F1FFEB41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E8EA-4AA4-BFBC-17F1FFEB41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30.46</c:v>
                </c:pt>
                <c:pt idx="1">
                  <c:v>32.94</c:v>
                </c:pt>
                <c:pt idx="2">
                  <c:v>35.119999999999997</c:v>
                </c:pt>
                <c:pt idx="3">
                  <c:v>36.39</c:v>
                </c:pt>
                <c:pt idx="4">
                  <c:v>38.78</c:v>
                </c:pt>
              </c:numCache>
            </c:numRef>
          </c:val>
          <c:extLst>
            <c:ext xmlns:c16="http://schemas.microsoft.com/office/drawing/2014/chart" uri="{C3380CC4-5D6E-409C-BE32-E72D297353CC}">
              <c16:uniqueId val="{00000000-D7E5-4173-B283-6091225E8F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D7E5-4173-B283-6091225E8F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4.12</c:v>
                </c:pt>
                <c:pt idx="1">
                  <c:v>45.86</c:v>
                </c:pt>
                <c:pt idx="2">
                  <c:v>15.45</c:v>
                </c:pt>
                <c:pt idx="3">
                  <c:v>15.41</c:v>
                </c:pt>
                <c:pt idx="4">
                  <c:v>15.41</c:v>
                </c:pt>
              </c:numCache>
            </c:numRef>
          </c:val>
          <c:extLst>
            <c:ext xmlns:c16="http://schemas.microsoft.com/office/drawing/2014/chart" uri="{C3380CC4-5D6E-409C-BE32-E72D297353CC}">
              <c16:uniqueId val="{00000000-9500-4783-92CA-F9042E0D6D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9500-4783-92CA-F9042E0D6D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A1-44F4-BEC9-A39A104A87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51A1-44F4-BEC9-A39A104A87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363.26</c:v>
                </c:pt>
                <c:pt idx="1">
                  <c:v>300.52</c:v>
                </c:pt>
                <c:pt idx="2">
                  <c:v>267.3</c:v>
                </c:pt>
                <c:pt idx="3">
                  <c:v>206.32</c:v>
                </c:pt>
                <c:pt idx="4">
                  <c:v>300.49</c:v>
                </c:pt>
              </c:numCache>
            </c:numRef>
          </c:val>
          <c:extLst>
            <c:ext xmlns:c16="http://schemas.microsoft.com/office/drawing/2014/chart" uri="{C3380CC4-5D6E-409C-BE32-E72D297353CC}">
              <c16:uniqueId val="{00000000-905E-47ED-9ABD-B3E605AAF9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905E-47ED-9ABD-B3E605AAF9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711.93</c:v>
                </c:pt>
                <c:pt idx="1">
                  <c:v>667.62</c:v>
                </c:pt>
                <c:pt idx="2">
                  <c:v>638.30999999999995</c:v>
                </c:pt>
                <c:pt idx="3">
                  <c:v>595.17999999999995</c:v>
                </c:pt>
                <c:pt idx="4">
                  <c:v>538.24</c:v>
                </c:pt>
              </c:numCache>
            </c:numRef>
          </c:val>
          <c:extLst>
            <c:ext xmlns:c16="http://schemas.microsoft.com/office/drawing/2014/chart" uri="{C3380CC4-5D6E-409C-BE32-E72D297353CC}">
              <c16:uniqueId val="{00000000-42E9-4CC0-A909-5B4BEC4C09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42E9-4CC0-A909-5B4BEC4C09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81.290000000000006</c:v>
                </c:pt>
                <c:pt idx="1">
                  <c:v>79.37</c:v>
                </c:pt>
                <c:pt idx="2">
                  <c:v>78.489999999999995</c:v>
                </c:pt>
                <c:pt idx="3">
                  <c:v>75.180000000000007</c:v>
                </c:pt>
                <c:pt idx="4">
                  <c:v>80.48</c:v>
                </c:pt>
              </c:numCache>
            </c:numRef>
          </c:val>
          <c:extLst>
            <c:ext xmlns:c16="http://schemas.microsoft.com/office/drawing/2014/chart" uri="{C3380CC4-5D6E-409C-BE32-E72D297353CC}">
              <c16:uniqueId val="{00000000-3102-4089-AD32-4677068369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3102-4089-AD32-4677068369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161.94</c:v>
                </c:pt>
                <c:pt idx="1">
                  <c:v>166.19</c:v>
                </c:pt>
                <c:pt idx="2">
                  <c:v>168.28</c:v>
                </c:pt>
                <c:pt idx="3">
                  <c:v>176.09</c:v>
                </c:pt>
                <c:pt idx="4">
                  <c:v>164.24</c:v>
                </c:pt>
              </c:numCache>
            </c:numRef>
          </c:val>
          <c:extLst>
            <c:ext xmlns:c16="http://schemas.microsoft.com/office/drawing/2014/chart" uri="{C3380CC4-5D6E-409C-BE32-E72D297353CC}">
              <c16:uniqueId val="{00000000-5471-4315-BA8D-E74FBF1236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5471-4315-BA8D-E74FBF1236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雲仙市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41829</v>
      </c>
      <c r="AM8" s="45"/>
      <c r="AN8" s="45"/>
      <c r="AO8" s="45"/>
      <c r="AP8" s="45"/>
      <c r="AQ8" s="45"/>
      <c r="AR8" s="45"/>
      <c r="AS8" s="45"/>
      <c r="AT8" s="46">
        <f>データ!$S$6</f>
        <v>214.31</v>
      </c>
      <c r="AU8" s="47"/>
      <c r="AV8" s="47"/>
      <c r="AW8" s="47"/>
      <c r="AX8" s="47"/>
      <c r="AY8" s="47"/>
      <c r="AZ8" s="47"/>
      <c r="BA8" s="47"/>
      <c r="BB8" s="48">
        <f>データ!$T$6</f>
        <v>195.18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65.739999999999995</v>
      </c>
      <c r="J10" s="47"/>
      <c r="K10" s="47"/>
      <c r="L10" s="47"/>
      <c r="M10" s="47"/>
      <c r="N10" s="47"/>
      <c r="O10" s="81"/>
      <c r="P10" s="48">
        <f>データ!$P$6</f>
        <v>99.62</v>
      </c>
      <c r="Q10" s="48"/>
      <c r="R10" s="48"/>
      <c r="S10" s="48"/>
      <c r="T10" s="48"/>
      <c r="U10" s="48"/>
      <c r="V10" s="48"/>
      <c r="W10" s="45">
        <f>データ!$Q$6</f>
        <v>2710</v>
      </c>
      <c r="X10" s="45"/>
      <c r="Y10" s="45"/>
      <c r="Z10" s="45"/>
      <c r="AA10" s="45"/>
      <c r="AB10" s="45"/>
      <c r="AC10" s="45"/>
      <c r="AD10" s="2"/>
      <c r="AE10" s="2"/>
      <c r="AF10" s="2"/>
      <c r="AG10" s="2"/>
      <c r="AH10" s="2"/>
      <c r="AI10" s="2"/>
      <c r="AJ10" s="2"/>
      <c r="AK10" s="2"/>
      <c r="AL10" s="45">
        <f>データ!$U$6</f>
        <v>41290</v>
      </c>
      <c r="AM10" s="45"/>
      <c r="AN10" s="45"/>
      <c r="AO10" s="45"/>
      <c r="AP10" s="45"/>
      <c r="AQ10" s="45"/>
      <c r="AR10" s="45"/>
      <c r="AS10" s="45"/>
      <c r="AT10" s="46">
        <f>データ!$V$6</f>
        <v>44.48</v>
      </c>
      <c r="AU10" s="47"/>
      <c r="AV10" s="47"/>
      <c r="AW10" s="47"/>
      <c r="AX10" s="47"/>
      <c r="AY10" s="47"/>
      <c r="AZ10" s="47"/>
      <c r="BA10" s="47"/>
      <c r="BB10" s="48">
        <f>データ!$W$6</f>
        <v>928.28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WGPzfxBdX+M9Z9hLr027YZ+Qnx7wprCXAp7YAmlC5x8rbxkcSDIJlSaNdDfZaBI+Su8Z8r40qECtqzMxjIm8w==" saltValue="0OIQvScaxs7hDqmT82mf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65.739999999999995</v>
      </c>
      <c r="P6" s="21">
        <f t="shared" si="3"/>
        <v>99.62</v>
      </c>
      <c r="Q6" s="21">
        <f t="shared" si="3"/>
        <v>2710</v>
      </c>
      <c r="R6" s="21">
        <f t="shared" si="3"/>
        <v>41829</v>
      </c>
      <c r="S6" s="21">
        <f t="shared" si="3"/>
        <v>214.31</v>
      </c>
      <c r="T6" s="21">
        <f t="shared" si="3"/>
        <v>195.18</v>
      </c>
      <c r="U6" s="21">
        <f t="shared" si="3"/>
        <v>41290</v>
      </c>
      <c r="V6" s="21">
        <f t="shared" si="3"/>
        <v>44.48</v>
      </c>
      <c r="W6" s="21">
        <f t="shared" si="3"/>
        <v>928.28</v>
      </c>
      <c r="X6" s="22">
        <f>IF(X7="",NA(),X7)</f>
        <v>123.02</v>
      </c>
      <c r="Y6" s="22">
        <f t="shared" ref="Y6:AG6" si="4">IF(Y7="",NA(),Y7)</f>
        <v>120.5</v>
      </c>
      <c r="Z6" s="22">
        <f t="shared" si="4"/>
        <v>117.95</v>
      </c>
      <c r="AA6" s="22">
        <f t="shared" si="4"/>
        <v>111.42</v>
      </c>
      <c r="AB6" s="22">
        <f t="shared" si="4"/>
        <v>116.13</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363.26</v>
      </c>
      <c r="AU6" s="22">
        <f t="shared" ref="AU6:BC6" si="6">IF(AU7="",NA(),AU7)</f>
        <v>300.52</v>
      </c>
      <c r="AV6" s="22">
        <f t="shared" si="6"/>
        <v>267.3</v>
      </c>
      <c r="AW6" s="22">
        <f t="shared" si="6"/>
        <v>206.32</v>
      </c>
      <c r="AX6" s="22">
        <f t="shared" si="6"/>
        <v>300.49</v>
      </c>
      <c r="AY6" s="22">
        <f t="shared" si="6"/>
        <v>366.03</v>
      </c>
      <c r="AZ6" s="22">
        <f t="shared" si="6"/>
        <v>365.18</v>
      </c>
      <c r="BA6" s="22">
        <f t="shared" si="6"/>
        <v>327.77</v>
      </c>
      <c r="BB6" s="22">
        <f t="shared" si="6"/>
        <v>338.02</v>
      </c>
      <c r="BC6" s="22">
        <f t="shared" si="6"/>
        <v>345.94</v>
      </c>
      <c r="BD6" s="21" t="str">
        <f>IF(BD7="","",IF(BD7="-","【-】","【"&amp;SUBSTITUTE(TEXT(BD7,"#,##0.00"),"-","△")&amp;"】"))</f>
        <v>【252.29】</v>
      </c>
      <c r="BE6" s="22">
        <f>IF(BE7="",NA(),BE7)</f>
        <v>711.93</v>
      </c>
      <c r="BF6" s="22">
        <f t="shared" ref="BF6:BN6" si="7">IF(BF7="",NA(),BF7)</f>
        <v>667.62</v>
      </c>
      <c r="BG6" s="22">
        <f t="shared" si="7"/>
        <v>638.30999999999995</v>
      </c>
      <c r="BH6" s="22">
        <f t="shared" si="7"/>
        <v>595.17999999999995</v>
      </c>
      <c r="BI6" s="22">
        <f t="shared" si="7"/>
        <v>538.24</v>
      </c>
      <c r="BJ6" s="22">
        <f t="shared" si="7"/>
        <v>370.12</v>
      </c>
      <c r="BK6" s="22">
        <f t="shared" si="7"/>
        <v>371.65</v>
      </c>
      <c r="BL6" s="22">
        <f t="shared" si="7"/>
        <v>397.1</v>
      </c>
      <c r="BM6" s="22">
        <f t="shared" si="7"/>
        <v>379.91</v>
      </c>
      <c r="BN6" s="22">
        <f t="shared" si="7"/>
        <v>386.61</v>
      </c>
      <c r="BO6" s="21" t="str">
        <f>IF(BO7="","",IF(BO7="-","【-】","【"&amp;SUBSTITUTE(TEXT(BO7,"#,##0.00"),"-","△")&amp;"】"))</f>
        <v>【268.07】</v>
      </c>
      <c r="BP6" s="22">
        <f>IF(BP7="",NA(),BP7)</f>
        <v>81.290000000000006</v>
      </c>
      <c r="BQ6" s="22">
        <f t="shared" ref="BQ6:BY6" si="8">IF(BQ7="",NA(),BQ7)</f>
        <v>79.37</v>
      </c>
      <c r="BR6" s="22">
        <f t="shared" si="8"/>
        <v>78.489999999999995</v>
      </c>
      <c r="BS6" s="22">
        <f t="shared" si="8"/>
        <v>75.180000000000007</v>
      </c>
      <c r="BT6" s="22">
        <f t="shared" si="8"/>
        <v>80.48</v>
      </c>
      <c r="BU6" s="22">
        <f t="shared" si="8"/>
        <v>100.42</v>
      </c>
      <c r="BV6" s="22">
        <f t="shared" si="8"/>
        <v>98.77</v>
      </c>
      <c r="BW6" s="22">
        <f t="shared" si="8"/>
        <v>95.79</v>
      </c>
      <c r="BX6" s="22">
        <f t="shared" si="8"/>
        <v>98.3</v>
      </c>
      <c r="BY6" s="22">
        <f t="shared" si="8"/>
        <v>93.82</v>
      </c>
      <c r="BZ6" s="21" t="str">
        <f>IF(BZ7="","",IF(BZ7="-","【-】","【"&amp;SUBSTITUTE(TEXT(BZ7,"#,##0.00"),"-","△")&amp;"】"))</f>
        <v>【97.47】</v>
      </c>
      <c r="CA6" s="22">
        <f>IF(CA7="",NA(),CA7)</f>
        <v>161.94</v>
      </c>
      <c r="CB6" s="22">
        <f t="shared" ref="CB6:CJ6" si="9">IF(CB7="",NA(),CB7)</f>
        <v>166.19</v>
      </c>
      <c r="CC6" s="22">
        <f t="shared" si="9"/>
        <v>168.28</v>
      </c>
      <c r="CD6" s="22">
        <f t="shared" si="9"/>
        <v>176.09</v>
      </c>
      <c r="CE6" s="22">
        <f t="shared" si="9"/>
        <v>164.24</v>
      </c>
      <c r="CF6" s="22">
        <f t="shared" si="9"/>
        <v>171.67</v>
      </c>
      <c r="CG6" s="22">
        <f t="shared" si="9"/>
        <v>173.67</v>
      </c>
      <c r="CH6" s="22">
        <f t="shared" si="9"/>
        <v>171.13</v>
      </c>
      <c r="CI6" s="22">
        <f t="shared" si="9"/>
        <v>173.7</v>
      </c>
      <c r="CJ6" s="22">
        <f t="shared" si="9"/>
        <v>178.94</v>
      </c>
      <c r="CK6" s="21" t="str">
        <f>IF(CK7="","",IF(CK7="-","【-】","【"&amp;SUBSTITUTE(TEXT(CK7,"#,##0.00"),"-","△")&amp;"】"))</f>
        <v>【174.75】</v>
      </c>
      <c r="CL6" s="22">
        <f>IF(CL7="",NA(),CL7)</f>
        <v>64.27</v>
      </c>
      <c r="CM6" s="22">
        <f t="shared" ref="CM6:CU6" si="10">IF(CM7="",NA(),CM7)</f>
        <v>64.95</v>
      </c>
      <c r="CN6" s="22">
        <f t="shared" si="10"/>
        <v>64.14</v>
      </c>
      <c r="CO6" s="22">
        <f t="shared" si="10"/>
        <v>64.45</v>
      </c>
      <c r="CP6" s="22">
        <f t="shared" si="10"/>
        <v>64.02</v>
      </c>
      <c r="CQ6" s="22">
        <f t="shared" si="10"/>
        <v>59.74</v>
      </c>
      <c r="CR6" s="22">
        <f t="shared" si="10"/>
        <v>59.67</v>
      </c>
      <c r="CS6" s="22">
        <f t="shared" si="10"/>
        <v>60.12</v>
      </c>
      <c r="CT6" s="22">
        <f t="shared" si="10"/>
        <v>60.34</v>
      </c>
      <c r="CU6" s="22">
        <f t="shared" si="10"/>
        <v>59.54</v>
      </c>
      <c r="CV6" s="21" t="str">
        <f>IF(CV7="","",IF(CV7="-","【-】","【"&amp;SUBSTITUTE(TEXT(CV7,"#,##0.00"),"-","△")&amp;"】"))</f>
        <v>【59.97】</v>
      </c>
      <c r="CW6" s="22">
        <f>IF(CW7="",NA(),CW7)</f>
        <v>73.94</v>
      </c>
      <c r="CX6" s="22">
        <f t="shared" ref="CX6:DF6" si="11">IF(CX7="",NA(),CX7)</f>
        <v>72.22</v>
      </c>
      <c r="CY6" s="22">
        <f t="shared" si="11"/>
        <v>71.84</v>
      </c>
      <c r="CZ6" s="22">
        <f t="shared" si="11"/>
        <v>71.040000000000006</v>
      </c>
      <c r="DA6" s="22">
        <f t="shared" si="11"/>
        <v>72.83</v>
      </c>
      <c r="DB6" s="22">
        <f t="shared" si="11"/>
        <v>84.8</v>
      </c>
      <c r="DC6" s="22">
        <f t="shared" si="11"/>
        <v>84.6</v>
      </c>
      <c r="DD6" s="22">
        <f t="shared" si="11"/>
        <v>84.24</v>
      </c>
      <c r="DE6" s="22">
        <f t="shared" si="11"/>
        <v>84.19</v>
      </c>
      <c r="DF6" s="22">
        <f t="shared" si="11"/>
        <v>83.93</v>
      </c>
      <c r="DG6" s="21" t="str">
        <f>IF(DG7="","",IF(DG7="-","【-】","【"&amp;SUBSTITUTE(TEXT(DG7,"#,##0.00"),"-","△")&amp;"】"))</f>
        <v>【89.76】</v>
      </c>
      <c r="DH6" s="22">
        <f>IF(DH7="",NA(),DH7)</f>
        <v>30.46</v>
      </c>
      <c r="DI6" s="22">
        <f t="shared" ref="DI6:DQ6" si="12">IF(DI7="",NA(),DI7)</f>
        <v>32.94</v>
      </c>
      <c r="DJ6" s="22">
        <f t="shared" si="12"/>
        <v>35.119999999999997</v>
      </c>
      <c r="DK6" s="22">
        <f t="shared" si="12"/>
        <v>36.39</v>
      </c>
      <c r="DL6" s="22">
        <f t="shared" si="12"/>
        <v>38.78</v>
      </c>
      <c r="DM6" s="22">
        <f t="shared" si="12"/>
        <v>47.66</v>
      </c>
      <c r="DN6" s="22">
        <f t="shared" si="12"/>
        <v>48.17</v>
      </c>
      <c r="DO6" s="22">
        <f t="shared" si="12"/>
        <v>48.83</v>
      </c>
      <c r="DP6" s="22">
        <f t="shared" si="12"/>
        <v>49.96</v>
      </c>
      <c r="DQ6" s="22">
        <f t="shared" si="12"/>
        <v>50.82</v>
      </c>
      <c r="DR6" s="21" t="str">
        <f>IF(DR7="","",IF(DR7="-","【-】","【"&amp;SUBSTITUTE(TEXT(DR7,"#,##0.00"),"-","△")&amp;"】"))</f>
        <v>【51.51】</v>
      </c>
      <c r="DS6" s="22">
        <f>IF(DS7="",NA(),DS7)</f>
        <v>4.12</v>
      </c>
      <c r="DT6" s="22">
        <f t="shared" ref="DT6:EB6" si="13">IF(DT7="",NA(),DT7)</f>
        <v>45.86</v>
      </c>
      <c r="DU6" s="22">
        <f t="shared" si="13"/>
        <v>15.45</v>
      </c>
      <c r="DV6" s="22">
        <f t="shared" si="13"/>
        <v>15.41</v>
      </c>
      <c r="DW6" s="22">
        <f t="shared" si="13"/>
        <v>15.41</v>
      </c>
      <c r="DX6" s="22">
        <f t="shared" si="13"/>
        <v>15.1</v>
      </c>
      <c r="DY6" s="22">
        <f t="shared" si="13"/>
        <v>17.12</v>
      </c>
      <c r="DZ6" s="22">
        <f t="shared" si="13"/>
        <v>18.18</v>
      </c>
      <c r="EA6" s="22">
        <f t="shared" si="13"/>
        <v>19.32</v>
      </c>
      <c r="EB6" s="22">
        <f t="shared" si="13"/>
        <v>21.16</v>
      </c>
      <c r="EC6" s="21" t="str">
        <f>IF(EC7="","",IF(EC7="-","【-】","【"&amp;SUBSTITUTE(TEXT(EC7,"#,##0.00"),"-","△")&amp;"】"))</f>
        <v>【23.75】</v>
      </c>
      <c r="ED6" s="22">
        <f>IF(ED7="",NA(),ED7)</f>
        <v>0.03</v>
      </c>
      <c r="EE6" s="22">
        <f t="shared" ref="EE6:EM6" si="14">IF(EE7="",NA(),EE7)</f>
        <v>0.38</v>
      </c>
      <c r="EF6" s="22">
        <f t="shared" si="14"/>
        <v>0.68</v>
      </c>
      <c r="EG6" s="22">
        <f t="shared" si="14"/>
        <v>1.55</v>
      </c>
      <c r="EH6" s="22">
        <f t="shared" si="14"/>
        <v>0.57999999999999996</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422134</v>
      </c>
      <c r="D7" s="24">
        <v>46</v>
      </c>
      <c r="E7" s="24">
        <v>1</v>
      </c>
      <c r="F7" s="24">
        <v>0</v>
      </c>
      <c r="G7" s="24">
        <v>1</v>
      </c>
      <c r="H7" s="24" t="s">
        <v>93</v>
      </c>
      <c r="I7" s="24" t="s">
        <v>94</v>
      </c>
      <c r="J7" s="24" t="s">
        <v>95</v>
      </c>
      <c r="K7" s="24" t="s">
        <v>96</v>
      </c>
      <c r="L7" s="24" t="s">
        <v>97</v>
      </c>
      <c r="M7" s="24" t="s">
        <v>98</v>
      </c>
      <c r="N7" s="25" t="s">
        <v>99</v>
      </c>
      <c r="O7" s="25">
        <v>65.739999999999995</v>
      </c>
      <c r="P7" s="25">
        <v>99.62</v>
      </c>
      <c r="Q7" s="25">
        <v>2710</v>
      </c>
      <c r="R7" s="25">
        <v>41829</v>
      </c>
      <c r="S7" s="25">
        <v>214.31</v>
      </c>
      <c r="T7" s="25">
        <v>195.18</v>
      </c>
      <c r="U7" s="25">
        <v>41290</v>
      </c>
      <c r="V7" s="25">
        <v>44.48</v>
      </c>
      <c r="W7" s="25">
        <v>928.28</v>
      </c>
      <c r="X7" s="25">
        <v>123.02</v>
      </c>
      <c r="Y7" s="25">
        <v>120.5</v>
      </c>
      <c r="Z7" s="25">
        <v>117.95</v>
      </c>
      <c r="AA7" s="25">
        <v>111.42</v>
      </c>
      <c r="AB7" s="25">
        <v>116.13</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363.26</v>
      </c>
      <c r="AU7" s="25">
        <v>300.52</v>
      </c>
      <c r="AV7" s="25">
        <v>267.3</v>
      </c>
      <c r="AW7" s="25">
        <v>206.32</v>
      </c>
      <c r="AX7" s="25">
        <v>300.49</v>
      </c>
      <c r="AY7" s="25">
        <v>366.03</v>
      </c>
      <c r="AZ7" s="25">
        <v>365.18</v>
      </c>
      <c r="BA7" s="25">
        <v>327.77</v>
      </c>
      <c r="BB7" s="25">
        <v>338.02</v>
      </c>
      <c r="BC7" s="25">
        <v>345.94</v>
      </c>
      <c r="BD7" s="25">
        <v>252.29</v>
      </c>
      <c r="BE7" s="25">
        <v>711.93</v>
      </c>
      <c r="BF7" s="25">
        <v>667.62</v>
      </c>
      <c r="BG7" s="25">
        <v>638.30999999999995</v>
      </c>
      <c r="BH7" s="25">
        <v>595.17999999999995</v>
      </c>
      <c r="BI7" s="25">
        <v>538.24</v>
      </c>
      <c r="BJ7" s="25">
        <v>370.12</v>
      </c>
      <c r="BK7" s="25">
        <v>371.65</v>
      </c>
      <c r="BL7" s="25">
        <v>397.1</v>
      </c>
      <c r="BM7" s="25">
        <v>379.91</v>
      </c>
      <c r="BN7" s="25">
        <v>386.61</v>
      </c>
      <c r="BO7" s="25">
        <v>268.07</v>
      </c>
      <c r="BP7" s="25">
        <v>81.290000000000006</v>
      </c>
      <c r="BQ7" s="25">
        <v>79.37</v>
      </c>
      <c r="BR7" s="25">
        <v>78.489999999999995</v>
      </c>
      <c r="BS7" s="25">
        <v>75.180000000000007</v>
      </c>
      <c r="BT7" s="25">
        <v>80.48</v>
      </c>
      <c r="BU7" s="25">
        <v>100.42</v>
      </c>
      <c r="BV7" s="25">
        <v>98.77</v>
      </c>
      <c r="BW7" s="25">
        <v>95.79</v>
      </c>
      <c r="BX7" s="25">
        <v>98.3</v>
      </c>
      <c r="BY7" s="25">
        <v>93.82</v>
      </c>
      <c r="BZ7" s="25">
        <v>97.47</v>
      </c>
      <c r="CA7" s="25">
        <v>161.94</v>
      </c>
      <c r="CB7" s="25">
        <v>166.19</v>
      </c>
      <c r="CC7" s="25">
        <v>168.28</v>
      </c>
      <c r="CD7" s="25">
        <v>176.09</v>
      </c>
      <c r="CE7" s="25">
        <v>164.24</v>
      </c>
      <c r="CF7" s="25">
        <v>171.67</v>
      </c>
      <c r="CG7" s="25">
        <v>173.67</v>
      </c>
      <c r="CH7" s="25">
        <v>171.13</v>
      </c>
      <c r="CI7" s="25">
        <v>173.7</v>
      </c>
      <c r="CJ7" s="25">
        <v>178.94</v>
      </c>
      <c r="CK7" s="25">
        <v>174.75</v>
      </c>
      <c r="CL7" s="25">
        <v>64.27</v>
      </c>
      <c r="CM7" s="25">
        <v>64.95</v>
      </c>
      <c r="CN7" s="25">
        <v>64.14</v>
      </c>
      <c r="CO7" s="25">
        <v>64.45</v>
      </c>
      <c r="CP7" s="25">
        <v>64.02</v>
      </c>
      <c r="CQ7" s="25">
        <v>59.74</v>
      </c>
      <c r="CR7" s="25">
        <v>59.67</v>
      </c>
      <c r="CS7" s="25">
        <v>60.12</v>
      </c>
      <c r="CT7" s="25">
        <v>60.34</v>
      </c>
      <c r="CU7" s="25">
        <v>59.54</v>
      </c>
      <c r="CV7" s="25">
        <v>59.97</v>
      </c>
      <c r="CW7" s="25">
        <v>73.94</v>
      </c>
      <c r="CX7" s="25">
        <v>72.22</v>
      </c>
      <c r="CY7" s="25">
        <v>71.84</v>
      </c>
      <c r="CZ7" s="25">
        <v>71.040000000000006</v>
      </c>
      <c r="DA7" s="25">
        <v>72.83</v>
      </c>
      <c r="DB7" s="25">
        <v>84.8</v>
      </c>
      <c r="DC7" s="25">
        <v>84.6</v>
      </c>
      <c r="DD7" s="25">
        <v>84.24</v>
      </c>
      <c r="DE7" s="25">
        <v>84.19</v>
      </c>
      <c r="DF7" s="25">
        <v>83.93</v>
      </c>
      <c r="DG7" s="25">
        <v>89.76</v>
      </c>
      <c r="DH7" s="25">
        <v>30.46</v>
      </c>
      <c r="DI7" s="25">
        <v>32.94</v>
      </c>
      <c r="DJ7" s="25">
        <v>35.119999999999997</v>
      </c>
      <c r="DK7" s="25">
        <v>36.39</v>
      </c>
      <c r="DL7" s="25">
        <v>38.78</v>
      </c>
      <c r="DM7" s="25">
        <v>47.66</v>
      </c>
      <c r="DN7" s="25">
        <v>48.17</v>
      </c>
      <c r="DO7" s="25">
        <v>48.83</v>
      </c>
      <c r="DP7" s="25">
        <v>49.96</v>
      </c>
      <c r="DQ7" s="25">
        <v>50.82</v>
      </c>
      <c r="DR7" s="25">
        <v>51.51</v>
      </c>
      <c r="DS7" s="25">
        <v>4.12</v>
      </c>
      <c r="DT7" s="25">
        <v>45.86</v>
      </c>
      <c r="DU7" s="25">
        <v>15.45</v>
      </c>
      <c r="DV7" s="25">
        <v>15.41</v>
      </c>
      <c r="DW7" s="25">
        <v>15.41</v>
      </c>
      <c r="DX7" s="25">
        <v>15.1</v>
      </c>
      <c r="DY7" s="25">
        <v>17.12</v>
      </c>
      <c r="DZ7" s="25">
        <v>18.18</v>
      </c>
      <c r="EA7" s="25">
        <v>19.32</v>
      </c>
      <c r="EB7" s="25">
        <v>21.16</v>
      </c>
      <c r="EC7" s="25">
        <v>23.75</v>
      </c>
      <c r="ED7" s="25">
        <v>0.03</v>
      </c>
      <c r="EE7" s="25">
        <v>0.38</v>
      </c>
      <c r="EF7" s="25">
        <v>0.68</v>
      </c>
      <c r="EG7" s="25">
        <v>1.55</v>
      </c>
      <c r="EH7" s="25">
        <v>0.57999999999999996</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2024-01-17T08:02:23Z</cp:lastPrinted>
  <dcterms:created xsi:type="dcterms:W3CDTF">2023-12-05T01:01:38Z</dcterms:created>
  <dcterms:modified xsi:type="dcterms:W3CDTF">2024-03-04T01:59:09Z</dcterms:modified>
  <cp:category/>
</cp:coreProperties>
</file>