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F231A55F-D4CC-43FE-811F-F2E04A90BBB4}" xr6:coauthVersionLast="47" xr6:coauthVersionMax="47" xr10:uidLastSave="{00000000-0000-0000-0000-000000000000}"/>
  <workbookProtection workbookAlgorithmName="SHA-512" workbookHashValue="HlK8ndC4mJ5VVAWTSzx3Yjqt8XdIHIAa2IFnI9IIc41vNgwe4A++XhHB0Oz8QOuB5Io6HcXQEslzqON6dgHBbQ==" workbookSaltValue="4sxuoyMYRufiwFrs5Q9JM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L10" i="4"/>
  <c r="AD10" i="4"/>
  <c r="W10" i="4"/>
  <c r="P10" i="4"/>
  <c r="B10" i="4"/>
  <c r="BB8" i="4"/>
  <c r="W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<sst xmlns="http://schemas.openxmlformats.org/spreadsheetml/2006/main" count="236" uniqueCount="119">
  <si>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</si>
  <si>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</si>
  <si>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</si>
  <si>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</si>
  <si>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</si>
  <si>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</si>
  <si>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</si>
  <si>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</si>
  <si>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</si>
  <si>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</si>
  <si>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</si>
  <si>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</si>
  <si>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</si>
  <si>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</si>
  <si>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</si>
  <si>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</si>
  <si>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</si>
  <si>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</si>
  <si>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</si>
  <si>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</si>
  <si>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</si>
  <si>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</si>
  <si>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</si>
  <si>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</si>
  <si>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</si>
  <si>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</si>
  <si>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</si>
  <si>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</si>
  <si>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</si>
  <si>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</si>
  <si>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</si>
  <si>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</si>
  <si>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</si>
  <si>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</si>
  <si>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</si>
  <si>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</si>
  <si>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</si>
  <si>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</si>
  <si>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</si>
  <si>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</si>
  <si>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</si>
  <si>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</si>
  <si>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</si>
  <si>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</si>
  <si>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</si>
  <si>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</si>
  <si>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</si>
  <si>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</si>
  <si>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</si>
  <si>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</si>
  <si>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</si>
  <si>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</si>
  <si>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</si>
  <si>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</si>
  <si>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</si>
  <si>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</si>
  <si>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</si>
  <si>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</si>
  <si>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</si>
  <si>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</si>
  <si>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</si>
  <si>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</si>
  <si>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</si>
  <si>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</si>
  <si>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</si>
  <si>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</si>
  <si>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</si>
  <si>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</si>
  <si>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</si>
  <si>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</si>
  <si>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</si>
  <si>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</si>
  <si>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</si>
  <si>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</si>
  <si>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</si>
  <si>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</si>
  <si>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</si>
  <si>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</si>
  <si>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</si>
  <si>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</si>
  <si>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</si>
  <si>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</si>
  <si>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</si>
  <si>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</si>
  <si>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</si>
  <si>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</si>
  <si>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</si>
  <si>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</si>
  <si>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</si>
  <si>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</si>
  <si>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</si>
  <si>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</si>
  <si>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</si>
  <si>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</si>
  <si>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</si>
  <si>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</si>
  <si>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</si>
  <si>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</si>
  <si>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</si>
  <si>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</si>
  <si>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</si>
  <si>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</si>
  <si>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</si>
  <si>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</si>
  <si>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</si>
  <si>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</si>
  <si>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</si>
  <si>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</si>
  <si>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</si>
  <si>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</si>
  <si>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</si>
  <si>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</si>
  <si>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</si>
  <si>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</si>
  <si>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</si>
  <si>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</si>
  <si>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</si>
  <si>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t>　農業集落排水事業は前方地区が平成13年、柳地区が平成16年、浜津地区が平成16年に供用を開始している。令和4年度末現在で水洗化率は農集全体では84.1％となっており、人口減少及び高齢化による農村集落の過疎化が見られる。
　令和4年度の特徴を類似団体平均値と比較してみると、「経費回収率」は上回っていて、「汚水処理原価」は下回っているため、汚水処理に係る費用が類似団体より抑えられていると考えられる。「施設利用率」は平均並みで推移も横ばい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phoneticPr fontId="4"/>
  </si>
  <si>
    <t>　前方地区の施設については供用開始から22年以上が経過し、柳地区・浜津地区の設備については19年以上が経過しており、施設や設備の老朽化が顕著に出ているため、修繕・更新費用が徐々に多額になっていくことが問題となってくる。各施設の今後のあり方について、令和元年度に農業集落排水施設機能診断を実施し、令和2年度に最適整備構想を策定した。その整備構想を基に令和3年度に小値賀町下水道事業全体計画見直しを実施した結果、農業集落排水を公共下水道に接続した方が有利との試算が出たため、農業集落排水と公共下水道の統合に向けて準備を進めていく。</t>
    <rPh sb="109" eb="112">
      <t>カクシセツ</t>
    </rPh>
    <rPh sb="113" eb="115">
      <t>コンゴ</t>
    </rPh>
    <rPh sb="118" eb="119">
      <t>カタ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</si>
</sst>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25-48E1-AEDD-629976C009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425-48E1-AEDD-629976C009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51.25</c:v>
                </c:pt>
                <c:pt idx="1">
                  <c:v>50.83</c:v>
                </c:pt>
                <c:pt idx="2">
                  <c:v>49.17</c:v>
                </c:pt>
                <c:pt idx="3">
                  <c:v>50.42</c:v>
                </c:pt>
                <c:pt idx="4">
                  <c:v>52.5</c:v>
                </c:pt>
              </c:numCache>
            </c:numRef>
          </c:val>
          <c:extLst>
            <c:ext xmlns:c16="http://schemas.microsoft.com/office/drawing/2014/chart" uri="{C3380CC4-5D6E-409C-BE32-E72D297353CC}">
              <c16:uniqueId val="{00000000-A036-4613-84FB-CEC438B6B1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036-4613-84FB-CEC438B6B1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80.8</c:v>
                </c:pt>
                <c:pt idx="1">
                  <c:v>81.34</c:v>
                </c:pt>
                <c:pt idx="2">
                  <c:v>79.13</c:v>
                </c:pt>
                <c:pt idx="3">
                  <c:v>82.6</c:v>
                </c:pt>
                <c:pt idx="4">
                  <c:v>84.07</c:v>
                </c:pt>
              </c:numCache>
            </c:numRef>
          </c:val>
          <c:extLst>
            <c:ext xmlns:c16="http://schemas.microsoft.com/office/drawing/2014/chart" uri="{C3380CC4-5D6E-409C-BE32-E72D297353CC}">
              <c16:uniqueId val="{00000000-1AF0-427F-B592-101FFD0626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AF0-427F-B592-101FFD0626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70.430000000000007</c:v>
                </c:pt>
                <c:pt idx="1">
                  <c:v>73.400000000000006</c:v>
                </c:pt>
                <c:pt idx="2">
                  <c:v>100</c:v>
                </c:pt>
                <c:pt idx="3">
                  <c:v>107.75</c:v>
                </c:pt>
                <c:pt idx="4">
                  <c:v>100</c:v>
                </c:pt>
              </c:numCache>
            </c:numRef>
          </c:val>
          <c:extLst>
            <c:ext xmlns:c16="http://schemas.microsoft.com/office/drawing/2014/chart" uri="{C3380CC4-5D6E-409C-BE32-E72D297353CC}">
              <c16:uniqueId val="{00000000-7E31-43F0-954A-3AC2574506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31-43F0-954A-3AC2574506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2C-4CDE-9CFB-6630812B07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2C-4CDE-9CFB-6630812B07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0-42F2-9583-DA579FC74B2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0-42F2-9583-DA579FC74B2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AB-4C05-B0E8-7C49D2A883C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AB-4C05-B0E8-7C49D2A883C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A1-4DE5-9F9D-3603370792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A1-4DE5-9F9D-3603370792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5280.99</c:v>
                </c:pt>
                <c:pt idx="1">
                  <c:v>4964.07</c:v>
                </c:pt>
                <c:pt idx="2">
                  <c:v>4641.7299999999996</c:v>
                </c:pt>
                <c:pt idx="3">
                  <c:v>4074.64</c:v>
                </c:pt>
                <c:pt idx="4">
                  <c:v>3492.26</c:v>
                </c:pt>
              </c:numCache>
            </c:numRef>
          </c:val>
          <c:extLst>
            <c:ext xmlns:c16="http://schemas.microsoft.com/office/drawing/2014/chart" uri="{C3380CC4-5D6E-409C-BE32-E72D297353CC}">
              <c16:uniqueId val="{00000000-85A6-4DF8-BB8E-7D057B312A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5A6-4DF8-BB8E-7D057B312A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89.75</c:v>
                </c:pt>
                <c:pt idx="1">
                  <c:v>41.49</c:v>
                </c:pt>
                <c:pt idx="2">
                  <c:v>60.05</c:v>
                </c:pt>
                <c:pt idx="3">
                  <c:v>94.54</c:v>
                </c:pt>
                <c:pt idx="4">
                  <c:v>97.51</c:v>
                </c:pt>
              </c:numCache>
            </c:numRef>
          </c:val>
          <c:extLst>
            <c:ext xmlns:c16="http://schemas.microsoft.com/office/drawing/2014/chart" uri="{C3380CC4-5D6E-409C-BE32-E72D297353CC}">
              <c16:uniqueId val="{00000000-8A06-4E41-A489-3B4096FF38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8A06-4E41-A489-3B4096FF38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192.15</c:v>
                </c:pt>
                <c:pt idx="1">
                  <c:v>414.6</c:v>
                </c:pt>
                <c:pt idx="2">
                  <c:v>290.92</c:v>
                </c:pt>
                <c:pt idx="3">
                  <c:v>185.96</c:v>
                </c:pt>
                <c:pt idx="4">
                  <c:v>181.78</c:v>
                </c:pt>
              </c:numCache>
            </c:numRef>
          </c:val>
          <c:extLst>
            <c:ext xmlns:c16="http://schemas.microsoft.com/office/drawing/2014/chart" uri="{C3380CC4-5D6E-409C-BE32-E72D297353CC}">
              <c16:uniqueId val="{00000000-69BF-4D2A-8C2B-28CEBE7566E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69BF-4D2A-8C2B-28CEBE7566E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小値賀町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2239</v>
      </c>
      <c r="AM8" s="45"/>
      <c r="AN8" s="45"/>
      <c r="AO8" s="45"/>
      <c r="AP8" s="45"/>
      <c r="AQ8" s="45"/>
      <c r="AR8" s="45"/>
      <c r="AS8" s="45"/>
      <c r="AT8" s="46">
        <f>データ!T6</f>
        <v>25.5</v>
      </c>
      <c r="AU8" s="46"/>
      <c r="AV8" s="46"/>
      <c r="AW8" s="46"/>
      <c r="AX8" s="46"/>
      <c r="AY8" s="46"/>
      <c r="AZ8" s="46"/>
      <c r="BA8" s="46"/>
      <c r="BB8" s="46">
        <f>データ!U6</f>
        <v>87.8</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31.24</v>
      </c>
      <c r="Q10" s="46"/>
      <c r="R10" s="46"/>
      <c r="S10" s="46"/>
      <c r="T10" s="46"/>
      <c r="U10" s="46"/>
      <c r="V10" s="46"/>
      <c r="W10" s="46">
        <f>データ!Q6</f>
        <v>100</v>
      </c>
      <c r="X10" s="46"/>
      <c r="Y10" s="46"/>
      <c r="Z10" s="46"/>
      <c r="AA10" s="46"/>
      <c r="AB10" s="46"/>
      <c r="AC10" s="46"/>
      <c r="AD10" s="45">
        <f>データ!R6</f>
        <v>3190</v>
      </c>
      <c r="AE10" s="45"/>
      <c r="AF10" s="45"/>
      <c r="AG10" s="45"/>
      <c r="AH10" s="45"/>
      <c r="AI10" s="45"/>
      <c r="AJ10" s="45"/>
      <c r="AK10" s="2"/>
      <c r="AL10" s="45">
        <f>データ!V6</f>
        <v>697</v>
      </c>
      <c r="AM10" s="45"/>
      <c r="AN10" s="45"/>
      <c r="AO10" s="45"/>
      <c r="AP10" s="45"/>
      <c r="AQ10" s="45"/>
      <c r="AR10" s="45"/>
      <c r="AS10" s="45"/>
      <c r="AT10" s="46">
        <f>データ!W6</f>
        <v>0.45</v>
      </c>
      <c r="AU10" s="46"/>
      <c r="AV10" s="46"/>
      <c r="AW10" s="46"/>
      <c r="AX10" s="46"/>
      <c r="AY10" s="46"/>
      <c r="AZ10" s="46"/>
      <c r="BA10" s="46"/>
      <c r="BB10" s="46">
        <f>データ!X6</f>
        <v>1548.89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1" t="s">
        <v>26</v>
      </c>
      <c r="BM14" s="62"/>
      <c r="BN14" s="62"/>
      <c r="BO14" s="62"/>
      <c r="BP14" s="62"/>
      <c r="BQ14" s="62"/>
      <c r="BR14" s="62"/>
      <c r="BS14" s="62"/>
      <c r="BT14" s="62"/>
      <c r="BU14" s="62"/>
      <c r="BV14" s="62"/>
      <c r="BW14" s="62"/>
      <c r="BX14" s="62"/>
      <c r="BY14" s="62"/>
      <c r="BZ14" s="63"/>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64"/>
      <c r="BM15" s="65"/>
      <c r="BN15" s="65"/>
      <c r="BO15" s="65"/>
      <c r="BP15" s="65"/>
      <c r="BQ15" s="65"/>
      <c r="BR15" s="65"/>
      <c r="BS15" s="65"/>
      <c r="BT15" s="65"/>
      <c r="BU15" s="65"/>
      <c r="BV15" s="65"/>
      <c r="BW15" s="65"/>
      <c r="BX15" s="65"/>
      <c r="BY15" s="65"/>
      <c r="BZ15" s="6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jqAWNEOJkbEYy8/0CEbbpWLSDT4RFjmlILfbmI2+tP2HuORRXRRgjiqU3+wD18v7Y3DpimNu6TlvbuJDVSQj1A==" saltValue="GhHAncw+a9n3E+g05Ncp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423831</v>
      </c>
      <c r="D6" s="19">
        <f t="shared" si="3"/>
        <v>47</v>
      </c>
      <c r="E6" s="19">
        <f t="shared" si="3"/>
        <v>17</v>
      </c>
      <c r="F6" s="19">
        <f t="shared" si="3"/>
        <v>5</v>
      </c>
      <c r="G6" s="19">
        <f t="shared" si="3"/>
        <v>0</v>
      </c>
      <c r="H6" s="19" t="str">
        <f t="shared" si="3"/>
        <v>長崎県　小値賀町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31.24</v>
      </c>
      <c r="Q6" s="20">
        <f t="shared" si="3"/>
        <v>100</v>
      </c>
      <c r="R6" s="20">
        <f t="shared" si="3"/>
        <v>3190</v>
      </c>
      <c r="S6" s="20">
        <f t="shared" si="3"/>
        <v>2239</v>
      </c>
      <c r="T6" s="20">
        <f t="shared" si="3"/>
        <v>25.5</v>
      </c>
      <c r="U6" s="20">
        <f t="shared" si="3"/>
        <v>87.8</v>
      </c>
      <c r="V6" s="20">
        <f t="shared" si="3"/>
        <v>697</v>
      </c>
      <c r="W6" s="20">
        <f t="shared" si="3"/>
        <v>0.45</v>
      </c>
      <c r="X6" s="20">
        <f t="shared" si="3"/>
        <v>1548.89</v>
      </c>
      <c r="Y6" s="21">
        <f>IF(Y7="",NA(),Y7)</f>
        <v>70.430000000000007</v>
      </c>
      <c r="Z6" s="21">
        <f t="shared" ref="Z6:AH6" si="4">IF(Z7="",NA(),Z7)</f>
        <v>73.400000000000006</v>
      </c>
      <c r="AA6" s="21">
        <f t="shared" si="4"/>
        <v>100</v>
      </c>
      <c r="AB6" s="21">
        <f t="shared" si="4"/>
        <v>107.75</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5280.99</v>
      </c>
      <c r="BG6" s="21">
        <f t="shared" ref="BG6:BO6" si="7">IF(BG7="",NA(),BG7)</f>
        <v>4964.07</v>
      </c>
      <c r="BH6" s="21">
        <f t="shared" si="7"/>
        <v>4641.7299999999996</v>
      </c>
      <c r="BI6" s="21">
        <f t="shared" si="7"/>
        <v>4074.64</v>
      </c>
      <c r="BJ6" s="21">
        <f t="shared" si="7"/>
        <v>3492.26</v>
      </c>
      <c r="BK6" s="21">
        <f t="shared" si="7"/>
        <v>789.46</v>
      </c>
      <c r="BL6" s="21">
        <f t="shared" si="7"/>
        <v>826.83</v>
      </c>
      <c r="BM6" s="21">
        <f t="shared" si="7"/>
        <v>867.83</v>
      </c>
      <c r="BN6" s="21">
        <f t="shared" si="7"/>
        <v>791.76</v>
      </c>
      <c r="BO6" s="21">
        <f t="shared" si="7"/>
        <v>900.82</v>
      </c>
      <c r="BP6" s="20" t="str">
        <f>IF(BP7="","",IF(BP7="-","【-】","【"&amp;SUBSTITUTE(TEXT(BP7,"#,##0.00"),"-","△")&amp;"】"))</f>
        <v>【809.19】</v>
      </c>
      <c r="BQ6" s="21">
        <f>IF(BQ7="",NA(),BQ7)</f>
        <v>89.75</v>
      </c>
      <c r="BR6" s="21">
        <f t="shared" ref="BR6:BZ6" si="8">IF(BR7="",NA(),BR7)</f>
        <v>41.49</v>
      </c>
      <c r="BS6" s="21">
        <f t="shared" si="8"/>
        <v>60.05</v>
      </c>
      <c r="BT6" s="21">
        <f t="shared" si="8"/>
        <v>94.54</v>
      </c>
      <c r="BU6" s="21">
        <f t="shared" si="8"/>
        <v>97.51</v>
      </c>
      <c r="BV6" s="21">
        <f t="shared" si="8"/>
        <v>57.77</v>
      </c>
      <c r="BW6" s="21">
        <f t="shared" si="8"/>
        <v>57.31</v>
      </c>
      <c r="BX6" s="21">
        <f t="shared" si="8"/>
        <v>57.08</v>
      </c>
      <c r="BY6" s="21">
        <f t="shared" si="8"/>
        <v>56.26</v>
      </c>
      <c r="BZ6" s="21">
        <f t="shared" si="8"/>
        <v>52.94</v>
      </c>
      <c r="CA6" s="20" t="str">
        <f>IF(CA7="","",IF(CA7="-","【-】","【"&amp;SUBSTITUTE(TEXT(CA7,"#,##0.00"),"-","△")&amp;"】"))</f>
        <v>【57.02】</v>
      </c>
      <c r="CB6" s="21">
        <f>IF(CB7="",NA(),CB7)</f>
        <v>192.15</v>
      </c>
      <c r="CC6" s="21">
        <f t="shared" ref="CC6:CK6" si="9">IF(CC7="",NA(),CC7)</f>
        <v>414.6</v>
      </c>
      <c r="CD6" s="21">
        <f t="shared" si="9"/>
        <v>290.92</v>
      </c>
      <c r="CE6" s="21">
        <f t="shared" si="9"/>
        <v>185.96</v>
      </c>
      <c r="CF6" s="21">
        <f t="shared" si="9"/>
        <v>181.78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51.25</v>
      </c>
      <c r="CN6" s="21">
        <f t="shared" ref="CN6:CV6" si="10">IF(CN7="",NA(),CN7)</f>
        <v>50.83</v>
      </c>
      <c r="CO6" s="21">
        <f t="shared" si="10"/>
        <v>49.17</v>
      </c>
      <c r="CP6" s="21">
        <f t="shared" si="10"/>
        <v>50.42</v>
      </c>
      <c r="CQ6" s="21">
        <f t="shared" si="10"/>
        <v>52.5</v>
      </c>
      <c r="CR6" s="21">
        <f t="shared" si="10"/>
        <v>50.68</v>
      </c>
      <c r="CS6" s="21">
        <f t="shared" si="10"/>
        <v>50.14</v>
      </c>
      <c r="CT6" s="21">
        <f t="shared" si="10"/>
        <v>54.83</v>
      </c>
      <c r="CU6" s="21">
        <f t="shared" si="10"/>
        <v>66.53</v>
      </c>
      <c r="CV6" s="21">
        <f t="shared" si="10"/>
        <v>52.35</v>
      </c>
      <c r="CW6" s="20" t="str">
        <f>IF(CW7="","",IF(CW7="-","【-】","【"&amp;SUBSTITUTE(TEXT(CW7,"#,##0.00"),"-","△")&amp;"】"))</f>
        <v>【52.55】</v>
      </c>
      <c r="CX6" s="21">
        <f>IF(CX7="",NA(),CX7)</f>
        <v>80.8</v>
      </c>
      <c r="CY6" s="21">
        <f t="shared" ref="CY6:DG6" si="11">IF(CY7="",NA(),CY7)</f>
        <v>81.34</v>
      </c>
      <c r="CZ6" s="21">
        <f t="shared" si="11"/>
        <v>79.13</v>
      </c>
      <c r="DA6" s="21">
        <f t="shared" si="11"/>
        <v>82.6</v>
      </c>
      <c r="DB6" s="21">
        <f t="shared" si="11"/>
        <v>84.07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423831</v>
      </c>
      <c r="D7" s="23">
        <v>47</v>
      </c>
      <c r="E7" s="23">
        <v>17</v>
      </c>
      <c r="F7" s="23">
        <v>5</v>
      </c>
      <c r="G7" s="23">
        <v>0</v>
      </c>
      <c r="H7" s="23" t="s">
        <v>98</v>
      </c>
      <c r="I7" s="23" t="s">
        <v>99</v>
      </c>
      <c r="J7" s="23" t="s">
        <v>100</v>
      </c>
      <c r="K7" s="23" t="s">
        <v>101</v>
      </c>
      <c r="L7" s="23" t="s">
        <v>102</v>
      </c>
      <c r="M7" s="23" t="s">
        <v>103</v>
      </c>
      <c r="N7" s="24" t="s">
        <v>104</v>
      </c>
      <c r="O7" s="24" t="s">
        <v>105</v>
      </c>
      <c r="P7" s="24">
        <v>31.24</v>
      </c>
      <c r="Q7" s="24">
        <v>100</v>
      </c>
      <c r="R7" s="24">
        <v>3190</v>
      </c>
      <c r="S7" s="24">
        <v>2239</v>
      </c>
      <c r="T7" s="24">
        <v>25.5</v>
      </c>
      <c r="U7" s="24">
        <v>87.8</v>
      </c>
      <c r="V7" s="24">
        <v>697</v>
      </c>
      <c r="W7" s="24">
        <v>0.45</v>
      </c>
      <c r="X7" s="24">
        <v>1548.89</v>
      </c>
      <c r="Y7" s="24">
        <v>70.430000000000007</v>
      </c>
      <c r="Z7" s="24">
        <v>73.400000000000006</v>
      </c>
      <c r="AA7" s="24">
        <v>100</v>
      </c>
      <c r="AB7" s="24">
        <v>107.75</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5280.99</v>
      </c>
      <c r="BG7" s="24">
        <v>4964.07</v>
      </c>
      <c r="BH7" s="24">
        <v>4641.7299999999996</v>
      </c>
      <c r="BI7" s="24">
        <v>4074.64</v>
      </c>
      <c r="BJ7" s="24">
        <v>3492.26</v>
      </c>
      <c r="BK7" s="24">
        <v>789.46</v>
      </c>
      <c r="BL7" s="24">
        <v>826.83</v>
      </c>
      <c r="BM7" s="24">
        <v>867.83</v>
      </c>
      <c r="BN7" s="24">
        <v>791.76</v>
      </c>
      <c r="BO7" s="24">
        <v>900.82</v>
      </c>
      <c r="BP7" s="24">
        <v>809.19</v>
      </c>
      <c r="BQ7" s="24">
        <v>89.75</v>
      </c>
      <c r="BR7" s="24">
        <v>41.49</v>
      </c>
      <c r="BS7" s="24">
        <v>60.05</v>
      </c>
      <c r="BT7" s="24">
        <v>94.54</v>
      </c>
      <c r="BU7" s="24">
        <v>97.51</v>
      </c>
      <c r="BV7" s="24">
        <v>57.77</v>
      </c>
      <c r="BW7" s="24">
        <v>57.31</v>
      </c>
      <c r="BX7" s="24">
        <v>57.08</v>
      </c>
      <c r="BY7" s="24">
        <v>56.26</v>
      </c>
      <c r="BZ7" s="24">
        <v>52.94</v>
      </c>
      <c r="CA7" s="24">
        <v>57.02</v>
      </c>
      <c r="CB7" s="24">
        <v>192.15</v>
      </c>
      <c r="CC7" s="24">
        <v>414.6</v>
      </c>
      <c r="CD7" s="24">
        <v>290.92</v>
      </c>
      <c r="CE7" s="24">
        <v>185.96</v>
      </c>
      <c r="CF7" s="24">
        <v>181.78</v>
      </c>
      <c r="CG7" s="24">
        <v>274.35000000000002</v>
      </c>
      <c r="CH7" s="24">
        <v>273.52</v>
      </c>
      <c r="CI7" s="24">
        <v>274.99</v>
      </c>
      <c r="CJ7" s="24">
        <v>282.08999999999997</v>
      </c>
      <c r="CK7" s="24">
        <v>303.27999999999997</v>
      </c>
      <c r="CL7" s="24">
        <v>273.68</v>
      </c>
      <c r="CM7" s="24">
        <v>51.25</v>
      </c>
      <c r="CN7" s="24">
        <v>50.83</v>
      </c>
      <c r="CO7" s="24">
        <v>49.17</v>
      </c>
      <c r="CP7" s="24">
        <v>50.42</v>
      </c>
      <c r="CQ7" s="24">
        <v>52.5</v>
      </c>
      <c r="CR7" s="24">
        <v>50.68</v>
      </c>
      <c r="CS7" s="24">
        <v>50.14</v>
      </c>
      <c r="CT7" s="24">
        <v>54.83</v>
      </c>
      <c r="CU7" s="24">
        <v>66.53</v>
      </c>
      <c r="CV7" s="24">
        <v>52.35</v>
      </c>
      <c r="CW7" s="24">
        <v>52.55</v>
      </c>
      <c r="CX7" s="24">
        <v>80.8</v>
      </c>
      <c r="CY7" s="24">
        <v>81.34</v>
      </c>
      <c r="CZ7" s="24">
        <v>79.13</v>
      </c>
      <c r="DA7" s="24">
        <v>82.6</v>
      </c>
      <c r="DB7" s="24">
        <v>84.07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2024-01-22T02:05:02Z</cp:lastPrinted>
  <dcterms:created xsi:type="dcterms:W3CDTF">2023-12-12T02:56:18Z</dcterms:created>
  <dcterms:modified xsi:type="dcterms:W3CDTF">2024-03-04T01:54:05Z</dcterms:modified>
  <cp:category/>
</cp:coreProperties>
</file>