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EIRI-HDD\share\経理重要データ\調査・報告\R6\(R7.1.27〆）【長崎県市町村課：128〆】公営企業に係る経営比較分析表（令和5年度決算）の分析等について\(R7.1.29AM〆）様式変更修正依頼\大村市提出用（修正後）\"/>
    </mc:Choice>
  </mc:AlternateContent>
  <xr:revisionPtr revIDLastSave="0" documentId="13_ncr:1_{C5460876-B2A9-4FF7-AC43-265E01585033}" xr6:coauthVersionLast="36" xr6:coauthVersionMax="36" xr10:uidLastSave="{00000000-0000-0000-0000-000000000000}"/>
  <workbookProtection workbookAlgorithmName="SHA-512" workbookHashValue="WIXmHOoXXdyLOIYh33GtwSztM+ugIqrjv+qtYCHaI+xH5hSRRmpmHOTCLbJ2Xl4dYtTS2dsVMO+c/hkY+D027Q==" workbookSaltValue="j0lQ+OQhjrf3mJcb8hvnsg=="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P6" i="5"/>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E85" i="4"/>
  <c r="BB10" i="4"/>
  <c r="AT10" i="4"/>
  <c r="W10" i="4"/>
  <c r="P10" i="4"/>
  <c r="B10" i="4"/>
  <c r="AT8" i="4"/>
  <c r="AL8" i="4"/>
  <c r="AD8" i="4"/>
  <c r="W8" i="4"/>
  <c r="P8" i="4"/>
  <c r="I8" i="4"/>
  <c r="B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<sst xmlns="http://schemas.openxmlformats.org/spreadsheetml/2006/main" count="228" uniqueCount="112">
  <si>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</si>
  <si>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</si>
  <si>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</si>
  <si>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</si>
  <si>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</si>
  <si>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</si>
  <si>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</si>
  <si>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</si>
  <si>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</si>
  <si>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</si>
  <si>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</si>
  <si>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</si>
  <si>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</si>
  <si>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</si>
  <si>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</si>
  <si>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</si>
  <si>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</si>
  <si>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</si>
  <si>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</si>
  <si>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</si>
  <si>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</si>
  <si>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</si>
  <si>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</si>
  <si>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</si>
  <si>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</si>
  <si>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</si>
  <si>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</si>
  <si>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</si>
  <si>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</si>
  <si>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</si>
  <si>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</si>
  <si>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</si>
  <si>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</si>
  <si>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</si>
  <si>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</si>
  <si>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</si>
  <si>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</si>
  <si>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</si>
  <si>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</si>
  <si>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</si>
  <si>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</si>
  <si>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</si>
  <si>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</si>
  <si>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</si>
  <si>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</si>
  <si>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</si>
  <si>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</si>
  <si>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</si>
  <si>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</si>
  <si>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</si>
  <si>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</si>
  <si>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</si>
  <si>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</si>
  <si>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</si>
  <si>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</si>
  <si>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</si>
  <si>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</si>
  <si>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</si>
  <si>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</si>
  <si>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</si>
  <si>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</si>
  <si>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</si>
  <si>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</si>
  <si>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</si>
  <si>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</si>
  <si>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</si>
  <si>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</si>
  <si>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</si>
  <si>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</si>
  <si>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</si>
  <si>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</si>
  <si>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</si>
  <si>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</si>
  <si>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</si>
  <si>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</si>
  <si>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</si>
  <si>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</si>
  <si>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</si>
  <si>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</si>
  <si>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</si>
  <si>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</si>
  <si>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</si>
  <si>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</si>
  <si>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</si>
  <si>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</si>
  <si>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</si>
  <si>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</si>
  <si>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</si>
  <si>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</si>
  <si>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</si>
  <si>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</si>
  <si>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</si>
  <si>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大村市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</si>
  <si>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</si>
  <si>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</si>
  <si>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</si>
  <si>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</si>
  <si>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</si>
  <si>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</si>
  <si>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</si>
  <si>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</si>
  <si>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</si>
  <si>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</si>
  <si>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</si>
  <si>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</si>
  <si>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</si>
  <si>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</si>
  <si>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</si>
  <si>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</si>
  <si>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①経常収支比率、⑤料金回収率
　100％を上回っているため、費用を収益でまかなえていますが、今後も費用の増加が見込まれるため、効率的な経営に努めていく必要があります。
②累積欠損比率
　平成26年度の新会計基準適用後、累積欠損金は生じていません。
③流動比率
　100％を上回っていますが、類似団体平均と比較して低く、短期的な支払能力に乏しい状況であると言えることから、今後資金の確保を行っていく必要があります。
④企業債残高対給水収益比率
　事業に係る多額の費用を企業債で賄っているため、料金収入の約5倍を超える残高を抱えています。今後は、将来世代への過度な負担を避けるため、企業債の発行を抑制し企業債残高の縮小を図っていく必要があります。
⑥給水原価
　前年度に対し数値が下がっています。主な要因として、維持管理費の減少が挙げられます。
⑦施設利用率
　類似団体平均と比較しても高い数値で、施設を効率的に利用しています。施設利用率が高いということは、予備能力が不足していることになり、ダムの取水制限等の影響を考慮した給水能力の増強を考えていく必要があります。　
⑧有収率
　前年度に対し数値が下がっていますが、漏水の影響が考えられます。今後も引き続き、漏水調査・修繕の適正な実施に合わせ、漏水が頻発している個人所有の給水管を更新していく必要があります。</t>
    <rPh sb="338" eb="339">
      <t>サ</t>
    </rPh>
    <rPh sb="360" eb="362">
      <t>ゲンショウ</t>
    </rPh>
    <rPh sb="498" eb="499">
      <t>シタ</t>
    </rPh>
    <rPh sb="507" eb="509">
      <t>ロウスイ</t>
    </rPh>
    <rPh sb="510" eb="512">
      <t>エイキョウ</t>
    </rPh>
    <rPh sb="513" eb="514">
      <t>カンガ</t>
    </rPh>
    <rPh sb="523" eb="524">
      <t>ヒ</t>
    </rPh>
    <rPh sb="525" eb="526">
      <t>ツヅ</t>
    </rPh>
    <phoneticPr fontId="4"/>
  </si>
  <si>
    <t>①有形固定資産減価償却率
　類似団体平均と比較してほぼ同率となっていますが、資産の老朽度の進行が懸念されます。
②管路経年化率
　類似団体平均と比較して低い数値とはなっていますが、年々法定耐用年数を経過した管路の保有が増加している状況で、今後も増加していくことが懸念されます。そのため、計画的な管路更新を進めていく必要があります。
③管路更新率
　「管路更新計画」に基づき、計画的な更新を行っていますが、資材高騰などの理由により、近年は管路更新事業が減少傾向にあります。令和５年度も資材高騰が続いていますが、「管路更新計画」に基づき、計画的な更新を行っているため、類似団体平均と比較して比率が高くなっています。</t>
    <rPh sb="90" eb="92">
      <t>ネンネン</t>
    </rPh>
    <rPh sb="215" eb="217">
      <t>キンネン</t>
    </rPh>
    <rPh sb="225" eb="227">
      <t>ゲンショウ</t>
    </rPh>
    <rPh sb="227" eb="229">
      <t>ケイコウ</t>
    </rPh>
    <rPh sb="235" eb="237">
      <t>レイワ</t>
    </rPh>
    <rPh sb="238" eb="240">
      <t>ネンド</t>
    </rPh>
    <rPh sb="241" eb="243">
      <t>シザイ</t>
    </rPh>
    <rPh sb="243" eb="245">
      <t>コウトウ</t>
    </rPh>
    <rPh sb="246" eb="247">
      <t>ツヅ</t>
    </rPh>
    <phoneticPr fontId="4"/>
  </si>
  <si>
    <t>　今年度は、「大村市水道事業経営戦略2021」に沿って事業を実施し、経営の改善に努めました。
　今後は老朽化する施設管路の更新や、耐震化に多額の費用が必要となるものの、有収水量の増加は期待できず、料金収入の増加も見込めないなど、事業経営が厳しさを増していくことが予測されます。そのようなことから、市民生活に欠かせないライフラインを持続させるため、財源の確保が重要な課題です。「大村市水道事業経営戦略2021」に沿って経営基盤の強化を図り、健全経営に取り組んでいく必要があります。</t>
    <rPh sb="7" eb="10">
      <t>オオムラシ</t>
    </rPh>
    <rPh sb="10" eb="14">
      <t>スイドウジギョウ</t>
    </rPh>
    <rPh sb="14" eb="16">
      <t>ケイエイ</t>
    </rPh>
    <rPh sb="16" eb="18">
      <t>センリャク</t>
    </rPh>
    <rPh sb="103" eb="105">
      <t>ゾウカ</t>
    </rPh>
    <rPh sb="114" eb="118">
      <t>ジギョウケイエイ</t>
    </rPh>
    <rPh sb="119" eb="120">
      <t>キビ</t>
    </rPh>
    <rPh sb="123" eb="124">
      <t>マ</t>
    </rPh>
    <rPh sb="131" eb="133">
      <t>ヨソク</t>
    </rPh>
    <rPh sb="219" eb="221">
      <t>ケンゼン</t>
    </rPh>
    <rPh sb="221" eb="223">
      <t>ケイエイ</t>
    </rPh>
    <rPh sb="224" eb="225">
      <t>ト</t>
    </rPh>
    <rPh sb="226" eb="227">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</si>
</sst>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0.83</c:v>
                </c:pt>
                <c:pt idx="1">
                  <c:v>0.8</c:v>
                </c:pt>
                <c:pt idx="2">
                  <c:v>0.5</c:v>
                </c:pt>
                <c:pt idx="3">
                  <c:v>0.73</c:v>
                </c:pt>
                <c:pt idx="4">
                  <c:v>0.78</c:v>
                </c:pt>
              </c:numCache>
            </c:numRef>
          </c:val>
          <c:extLst>
            <c:ext xmlns:c16="http://schemas.microsoft.com/office/drawing/2014/chart" uri="{C3380CC4-5D6E-409C-BE32-E72D297353CC}">
              <c16:uniqueId val="{00000000-1071-4770-B9D4-20056EA06AE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1071-4770-B9D4-20056EA06AE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67.260000000000005</c:v>
                </c:pt>
                <c:pt idx="1">
                  <c:v>70.94</c:v>
                </c:pt>
                <c:pt idx="2">
                  <c:v>67.010000000000005</c:v>
                </c:pt>
                <c:pt idx="3">
                  <c:v>67.38</c:v>
                </c:pt>
                <c:pt idx="4">
                  <c:v>67.52</c:v>
                </c:pt>
              </c:numCache>
            </c:numRef>
          </c:val>
          <c:extLst>
            <c:ext xmlns:c16="http://schemas.microsoft.com/office/drawing/2014/chart" uri="{C3380CC4-5D6E-409C-BE32-E72D297353CC}">
              <c16:uniqueId val="{00000000-4887-4BC0-A5F1-E82DE5B5B21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4887-4BC0-A5F1-E82DE5B5B21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87.31</c:v>
                </c:pt>
                <c:pt idx="1">
                  <c:v>88.96</c:v>
                </c:pt>
                <c:pt idx="2">
                  <c:v>89.33</c:v>
                </c:pt>
                <c:pt idx="3">
                  <c:v>88.59</c:v>
                </c:pt>
                <c:pt idx="4">
                  <c:v>87.8</c:v>
                </c:pt>
              </c:numCache>
            </c:numRef>
          </c:val>
          <c:extLst>
            <c:ext xmlns:c16="http://schemas.microsoft.com/office/drawing/2014/chart" uri="{C3380CC4-5D6E-409C-BE32-E72D297353CC}">
              <c16:uniqueId val="{00000000-1F52-4030-87F8-B9FDDC52C49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1F52-4030-87F8-B9FDDC52C49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117</c:v>
                </c:pt>
                <c:pt idx="1">
                  <c:v>121.37</c:v>
                </c:pt>
                <c:pt idx="2">
                  <c:v>121.13</c:v>
                </c:pt>
                <c:pt idx="3">
                  <c:v>120.35</c:v>
                </c:pt>
                <c:pt idx="4">
                  <c:v>121.03</c:v>
                </c:pt>
              </c:numCache>
            </c:numRef>
          </c:val>
          <c:extLst>
            <c:ext xmlns:c16="http://schemas.microsoft.com/office/drawing/2014/chart" uri="{C3380CC4-5D6E-409C-BE32-E72D297353CC}">
              <c16:uniqueId val="{00000000-DF23-4276-960E-CFF1732B0A9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DF23-4276-960E-CFF1732B0A9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48.79</c:v>
                </c:pt>
                <c:pt idx="1">
                  <c:v>49.24</c:v>
                </c:pt>
                <c:pt idx="2">
                  <c:v>50.37</c:v>
                </c:pt>
                <c:pt idx="3">
                  <c:v>51.41</c:v>
                </c:pt>
                <c:pt idx="4">
                  <c:v>51.6</c:v>
                </c:pt>
              </c:numCache>
            </c:numRef>
          </c:val>
          <c:extLst>
            <c:ext xmlns:c16="http://schemas.microsoft.com/office/drawing/2014/chart" uri="{C3380CC4-5D6E-409C-BE32-E72D297353CC}">
              <c16:uniqueId val="{00000000-3554-4EFC-8006-260BAC81E5A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3554-4EFC-8006-260BAC81E5A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11.12</c:v>
                </c:pt>
                <c:pt idx="1">
                  <c:v>11.41</c:v>
                </c:pt>
                <c:pt idx="2">
                  <c:v>12.18</c:v>
                </c:pt>
                <c:pt idx="3">
                  <c:v>14.12</c:v>
                </c:pt>
                <c:pt idx="4">
                  <c:v>12.82</c:v>
                </c:pt>
              </c:numCache>
            </c:numRef>
          </c:val>
          <c:extLst>
            <c:ext xmlns:c16="http://schemas.microsoft.com/office/drawing/2014/chart" uri="{C3380CC4-5D6E-409C-BE32-E72D297353CC}">
              <c16:uniqueId val="{00000000-94DF-47E2-A099-A8CEA63F0BD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94DF-47E2-A099-A8CEA63F0BD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E1-416A-B90D-B1941ADB5C1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19E1-416A-B90D-B1941ADB5C1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128.63</c:v>
                </c:pt>
                <c:pt idx="1">
                  <c:v>127.11</c:v>
                </c:pt>
                <c:pt idx="2">
                  <c:v>148.61000000000001</c:v>
                </c:pt>
                <c:pt idx="3">
                  <c:v>159.72999999999999</c:v>
                </c:pt>
                <c:pt idx="4">
                  <c:v>153.41</c:v>
                </c:pt>
              </c:numCache>
            </c:numRef>
          </c:val>
          <c:extLst>
            <c:ext xmlns:c16="http://schemas.microsoft.com/office/drawing/2014/chart" uri="{C3380CC4-5D6E-409C-BE32-E72D297353CC}">
              <c16:uniqueId val="{00000000-8C09-48C5-9B49-BF3C2655A99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8C09-48C5-9B49-BF3C2655A99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546.29999999999995</c:v>
                </c:pt>
                <c:pt idx="1">
                  <c:v>539.20000000000005</c:v>
                </c:pt>
                <c:pt idx="2">
                  <c:v>528.72</c:v>
                </c:pt>
                <c:pt idx="3">
                  <c:v>568.97</c:v>
                </c:pt>
                <c:pt idx="4">
                  <c:v>506.84</c:v>
                </c:pt>
              </c:numCache>
            </c:numRef>
          </c:val>
          <c:extLst>
            <c:ext xmlns:c16="http://schemas.microsoft.com/office/drawing/2014/chart" uri="{C3380CC4-5D6E-409C-BE32-E72D297353CC}">
              <c16:uniqueId val="{00000000-CA1B-4CE3-A40D-9DDC0540212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CA1B-4CE3-A40D-9DDC0540212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110.83</c:v>
                </c:pt>
                <c:pt idx="1">
                  <c:v>116.41</c:v>
                </c:pt>
                <c:pt idx="2">
                  <c:v>116.8</c:v>
                </c:pt>
                <c:pt idx="3">
                  <c:v>102.72</c:v>
                </c:pt>
                <c:pt idx="4">
                  <c:v>113.39</c:v>
                </c:pt>
              </c:numCache>
            </c:numRef>
          </c:val>
          <c:extLst>
            <c:ext xmlns:c16="http://schemas.microsoft.com/office/drawing/2014/chart" uri="{C3380CC4-5D6E-409C-BE32-E72D297353CC}">
              <c16:uniqueId val="{00000000-4943-454F-A4E7-89E3BB2E8B4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4943-454F-A4E7-89E3BB2E8B4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183.78</c:v>
                </c:pt>
                <c:pt idx="1">
                  <c:v>174.2</c:v>
                </c:pt>
                <c:pt idx="2">
                  <c:v>173.73</c:v>
                </c:pt>
                <c:pt idx="3">
                  <c:v>180.42</c:v>
                </c:pt>
                <c:pt idx="4">
                  <c:v>179.02</c:v>
                </c:pt>
              </c:numCache>
            </c:numRef>
          </c:val>
          <c:extLst>
            <c:ext xmlns:c16="http://schemas.microsoft.com/office/drawing/2014/chart" uri="{C3380CC4-5D6E-409C-BE32-E72D297353CC}">
              <c16:uniqueId val="{00000000-7B73-42A1-8488-D313D7DB24F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7B73-42A1-8488-D313D7DB24F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66" zoomScaleNormal="66" workbookViewId="0">
      <selection activeCell="CF66" sqref="CF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長崎県　大村市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自治体職員</v>
      </c>
      <c r="AE8" s="75"/>
      <c r="AF8" s="75"/>
      <c r="AG8" s="75"/>
      <c r="AH8" s="75"/>
      <c r="AI8" s="75"/>
      <c r="AJ8" s="75"/>
      <c r="AK8" s="2"/>
      <c r="AL8" s="58">
        <f>データ!$R$6</f>
        <v>98658</v>
      </c>
      <c r="AM8" s="58"/>
      <c r="AN8" s="58"/>
      <c r="AO8" s="58"/>
      <c r="AP8" s="58"/>
      <c r="AQ8" s="58"/>
      <c r="AR8" s="58"/>
      <c r="AS8" s="58"/>
      <c r="AT8" s="55">
        <f>データ!$S$6</f>
        <v>126.73</v>
      </c>
      <c r="AU8" s="56"/>
      <c r="AV8" s="56"/>
      <c r="AW8" s="56"/>
      <c r="AX8" s="56"/>
      <c r="AY8" s="56"/>
      <c r="AZ8" s="56"/>
      <c r="BA8" s="56"/>
      <c r="BB8" s="45">
        <f>データ!$T$6</f>
        <v>778.49</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50.11</v>
      </c>
      <c r="J10" s="56"/>
      <c r="K10" s="56"/>
      <c r="L10" s="56"/>
      <c r="M10" s="56"/>
      <c r="N10" s="56"/>
      <c r="O10" s="57"/>
      <c r="P10" s="45">
        <f>データ!$P$6</f>
        <v>96.96</v>
      </c>
      <c r="Q10" s="45"/>
      <c r="R10" s="45"/>
      <c r="S10" s="45"/>
      <c r="T10" s="45"/>
      <c r="U10" s="45"/>
      <c r="V10" s="45"/>
      <c r="W10" s="58">
        <f>データ!$Q$6</f>
        <v>3905</v>
      </c>
      <c r="X10" s="58"/>
      <c r="Y10" s="58"/>
      <c r="Z10" s="58"/>
      <c r="AA10" s="58"/>
      <c r="AB10" s="58"/>
      <c r="AC10" s="58"/>
      <c r="AD10" s="2"/>
      <c r="AE10" s="2"/>
      <c r="AF10" s="2"/>
      <c r="AG10" s="2"/>
      <c r="AH10" s="2"/>
      <c r="AI10" s="2"/>
      <c r="AJ10" s="2"/>
      <c r="AK10" s="2"/>
      <c r="AL10" s="58">
        <f>データ!$U$6</f>
        <v>96106</v>
      </c>
      <c r="AM10" s="58"/>
      <c r="AN10" s="58"/>
      <c r="AO10" s="58"/>
      <c r="AP10" s="58"/>
      <c r="AQ10" s="58"/>
      <c r="AR10" s="58"/>
      <c r="AS10" s="58"/>
      <c r="AT10" s="55">
        <f>データ!$V$6</f>
        <v>65.3</v>
      </c>
      <c r="AU10" s="56"/>
      <c r="AV10" s="56"/>
      <c r="AW10" s="56"/>
      <c r="AX10" s="56"/>
      <c r="AY10" s="56"/>
      <c r="AZ10" s="56"/>
      <c r="BA10" s="56"/>
      <c r="BB10" s="45">
        <f>データ!$W$6</f>
        <v>1471.76</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109</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odpOhdaaNJ57e7XqJh49UfuAoTyOOeycQ4OJzP/GNGaD9cdv8ZEUt7b0mpqE/AeY+YGqyimzRg4hgG7Y1WpJFw==" saltValue="DkUZiY1VluIe75OLlafil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2023</v>
      </c>
      <c r="C6" s="20">
        <f t="shared" ref="C6:W6" si="3">C7</f>
        <v>422053</v>
      </c>
      <c r="D6" s="20">
        <f t="shared" si="3"/>
        <v>46</v>
      </c>
      <c r="E6" s="20">
        <f t="shared" si="3"/>
        <v>1</v>
      </c>
      <c r="F6" s="20">
        <f t="shared" si="3"/>
        <v>0</v>
      </c>
      <c r="G6" s="20">
        <f t="shared" si="3"/>
        <v>1</v>
      </c>
      <c r="H6" s="20" t="str">
        <f t="shared" si="3"/>
        <v>長崎県　大村市</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50.11</v>
      </c>
      <c r="P6" s="21">
        <f t="shared" si="3"/>
        <v>96.96</v>
      </c>
      <c r="Q6" s="21">
        <f t="shared" si="3"/>
        <v>3905</v>
      </c>
      <c r="R6" s="21">
        <f t="shared" si="3"/>
        <v>98658</v>
      </c>
      <c r="S6" s="21">
        <f t="shared" si="3"/>
        <v>126.73</v>
      </c>
      <c r="T6" s="21">
        <f t="shared" si="3"/>
        <v>778.49</v>
      </c>
      <c r="U6" s="21">
        <f t="shared" si="3"/>
        <v>96106</v>
      </c>
      <c r="V6" s="21">
        <f t="shared" si="3"/>
        <v>65.3</v>
      </c>
      <c r="W6" s="21">
        <f t="shared" si="3"/>
        <v>1471.76</v>
      </c>
      <c r="X6" s="22">
        <f>IF(X7="",NA(),X7)</f>
        <v>117</v>
      </c>
      <c r="Y6" s="22">
        <f t="shared" ref="Y6:AG6" si="4">IF(Y7="",NA(),Y7)</f>
        <v>121.37</v>
      </c>
      <c r="Z6" s="22">
        <f t="shared" si="4"/>
        <v>121.13</v>
      </c>
      <c r="AA6" s="22">
        <f t="shared" si="4"/>
        <v>120.35</v>
      </c>
      <c r="AB6" s="22">
        <f t="shared" si="4"/>
        <v>121.03</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128.63</v>
      </c>
      <c r="AU6" s="22">
        <f t="shared" ref="AU6:BC6" si="6">IF(AU7="",NA(),AU7)</f>
        <v>127.11</v>
      </c>
      <c r="AV6" s="22">
        <f t="shared" si="6"/>
        <v>148.61000000000001</v>
      </c>
      <c r="AW6" s="22">
        <f t="shared" si="6"/>
        <v>159.72999999999999</v>
      </c>
      <c r="AX6" s="22">
        <f t="shared" si="6"/>
        <v>153.41</v>
      </c>
      <c r="AY6" s="22">
        <f t="shared" si="6"/>
        <v>360.86</v>
      </c>
      <c r="AZ6" s="22">
        <f t="shared" si="6"/>
        <v>350.79</v>
      </c>
      <c r="BA6" s="22">
        <f t="shared" si="6"/>
        <v>354.57</v>
      </c>
      <c r="BB6" s="22">
        <f t="shared" si="6"/>
        <v>357.74</v>
      </c>
      <c r="BC6" s="22">
        <f t="shared" si="6"/>
        <v>344.88</v>
      </c>
      <c r="BD6" s="21" t="str">
        <f>IF(BD7="","",IF(BD7="-","【-】","【"&amp;SUBSTITUTE(TEXT(BD7,"#,##0.00"),"-","△")&amp;"】"))</f>
        <v>【243.36】</v>
      </c>
      <c r="BE6" s="22">
        <f>IF(BE7="",NA(),BE7)</f>
        <v>546.29999999999995</v>
      </c>
      <c r="BF6" s="22">
        <f t="shared" ref="BF6:BN6" si="7">IF(BF7="",NA(),BF7)</f>
        <v>539.20000000000005</v>
      </c>
      <c r="BG6" s="22">
        <f t="shared" si="7"/>
        <v>528.72</v>
      </c>
      <c r="BH6" s="22">
        <f t="shared" si="7"/>
        <v>568.97</v>
      </c>
      <c r="BI6" s="22">
        <f t="shared" si="7"/>
        <v>506.84</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110.83</v>
      </c>
      <c r="BQ6" s="22">
        <f t="shared" ref="BQ6:BY6" si="8">IF(BQ7="",NA(),BQ7)</f>
        <v>116.41</v>
      </c>
      <c r="BR6" s="22">
        <f t="shared" si="8"/>
        <v>116.8</v>
      </c>
      <c r="BS6" s="22">
        <f t="shared" si="8"/>
        <v>102.72</v>
      </c>
      <c r="BT6" s="22">
        <f t="shared" si="8"/>
        <v>113.39</v>
      </c>
      <c r="BU6" s="22">
        <f t="shared" si="8"/>
        <v>103.32</v>
      </c>
      <c r="BV6" s="22">
        <f t="shared" si="8"/>
        <v>100.85</v>
      </c>
      <c r="BW6" s="22">
        <f t="shared" si="8"/>
        <v>103.79</v>
      </c>
      <c r="BX6" s="22">
        <f t="shared" si="8"/>
        <v>98.3</v>
      </c>
      <c r="BY6" s="22">
        <f t="shared" si="8"/>
        <v>98.89</v>
      </c>
      <c r="BZ6" s="21" t="str">
        <f>IF(BZ7="","",IF(BZ7="-","【-】","【"&amp;SUBSTITUTE(TEXT(BZ7,"#,##0.00"),"-","△")&amp;"】"))</f>
        <v>【97.82】</v>
      </c>
      <c r="CA6" s="22">
        <f>IF(CA7="",NA(),CA7)</f>
        <v>183.78</v>
      </c>
      <c r="CB6" s="22">
        <f t="shared" ref="CB6:CJ6" si="9">IF(CB7="",NA(),CB7)</f>
        <v>174.2</v>
      </c>
      <c r="CC6" s="22">
        <f t="shared" si="9"/>
        <v>173.73</v>
      </c>
      <c r="CD6" s="22">
        <f t="shared" si="9"/>
        <v>180.42</v>
      </c>
      <c r="CE6" s="22">
        <f t="shared" si="9"/>
        <v>179.02</v>
      </c>
      <c r="CF6" s="22">
        <f t="shared" si="9"/>
        <v>168.56</v>
      </c>
      <c r="CG6" s="22">
        <f t="shared" si="9"/>
        <v>167.1</v>
      </c>
      <c r="CH6" s="22">
        <f t="shared" si="9"/>
        <v>167.86</v>
      </c>
      <c r="CI6" s="22">
        <f t="shared" si="9"/>
        <v>173.68</v>
      </c>
      <c r="CJ6" s="22">
        <f t="shared" si="9"/>
        <v>174.52</v>
      </c>
      <c r="CK6" s="21" t="str">
        <f>IF(CK7="","",IF(CK7="-","【-】","【"&amp;SUBSTITUTE(TEXT(CK7,"#,##0.00"),"-","△")&amp;"】"))</f>
        <v>【177.56】</v>
      </c>
      <c r="CL6" s="22">
        <f>IF(CL7="",NA(),CL7)</f>
        <v>67.260000000000005</v>
      </c>
      <c r="CM6" s="22">
        <f t="shared" ref="CM6:CU6" si="10">IF(CM7="",NA(),CM7)</f>
        <v>70.94</v>
      </c>
      <c r="CN6" s="22">
        <f t="shared" si="10"/>
        <v>67.010000000000005</v>
      </c>
      <c r="CO6" s="22">
        <f t="shared" si="10"/>
        <v>67.38</v>
      </c>
      <c r="CP6" s="22">
        <f t="shared" si="10"/>
        <v>67.52</v>
      </c>
      <c r="CQ6" s="22">
        <f t="shared" si="10"/>
        <v>59.51</v>
      </c>
      <c r="CR6" s="22">
        <f t="shared" si="10"/>
        <v>59.91</v>
      </c>
      <c r="CS6" s="22">
        <f t="shared" si="10"/>
        <v>59.4</v>
      </c>
      <c r="CT6" s="22">
        <f t="shared" si="10"/>
        <v>59.24</v>
      </c>
      <c r="CU6" s="22">
        <f t="shared" si="10"/>
        <v>58.77</v>
      </c>
      <c r="CV6" s="21" t="str">
        <f>IF(CV7="","",IF(CV7="-","【-】","【"&amp;SUBSTITUTE(TEXT(CV7,"#,##0.00"),"-","△")&amp;"】"))</f>
        <v>【59.81】</v>
      </c>
      <c r="CW6" s="22">
        <f>IF(CW7="",NA(),CW7)</f>
        <v>87.31</v>
      </c>
      <c r="CX6" s="22">
        <f t="shared" ref="CX6:DF6" si="11">IF(CX7="",NA(),CX7)</f>
        <v>88.96</v>
      </c>
      <c r="CY6" s="22">
        <f t="shared" si="11"/>
        <v>89.33</v>
      </c>
      <c r="CZ6" s="22">
        <f t="shared" si="11"/>
        <v>88.59</v>
      </c>
      <c r="DA6" s="22">
        <f t="shared" si="11"/>
        <v>87.8</v>
      </c>
      <c r="DB6" s="22">
        <f t="shared" si="11"/>
        <v>87.08</v>
      </c>
      <c r="DC6" s="22">
        <f t="shared" si="11"/>
        <v>87.26</v>
      </c>
      <c r="DD6" s="22">
        <f t="shared" si="11"/>
        <v>87.57</v>
      </c>
      <c r="DE6" s="22">
        <f t="shared" si="11"/>
        <v>87.26</v>
      </c>
      <c r="DF6" s="22">
        <f t="shared" si="11"/>
        <v>86.95</v>
      </c>
      <c r="DG6" s="21" t="str">
        <f>IF(DG7="","",IF(DG7="-","【-】","【"&amp;SUBSTITUTE(TEXT(DG7,"#,##0.00"),"-","△")&amp;"】"))</f>
        <v>【89.42】</v>
      </c>
      <c r="DH6" s="22">
        <f>IF(DH7="",NA(),DH7)</f>
        <v>48.79</v>
      </c>
      <c r="DI6" s="22">
        <f t="shared" ref="DI6:DQ6" si="12">IF(DI7="",NA(),DI7)</f>
        <v>49.24</v>
      </c>
      <c r="DJ6" s="22">
        <f t="shared" si="12"/>
        <v>50.37</v>
      </c>
      <c r="DK6" s="22">
        <f t="shared" si="12"/>
        <v>51.41</v>
      </c>
      <c r="DL6" s="22">
        <f t="shared" si="12"/>
        <v>51.6</v>
      </c>
      <c r="DM6" s="22">
        <f t="shared" si="12"/>
        <v>48.55</v>
      </c>
      <c r="DN6" s="22">
        <f t="shared" si="12"/>
        <v>49.2</v>
      </c>
      <c r="DO6" s="22">
        <f t="shared" si="12"/>
        <v>50.01</v>
      </c>
      <c r="DP6" s="22">
        <f t="shared" si="12"/>
        <v>50.99</v>
      </c>
      <c r="DQ6" s="22">
        <f t="shared" si="12"/>
        <v>51.79</v>
      </c>
      <c r="DR6" s="21" t="str">
        <f>IF(DR7="","",IF(DR7="-","【-】","【"&amp;SUBSTITUTE(TEXT(DR7,"#,##0.00"),"-","△")&amp;"】"))</f>
        <v>【52.02】</v>
      </c>
      <c r="DS6" s="22">
        <f>IF(DS7="",NA(),DS7)</f>
        <v>11.12</v>
      </c>
      <c r="DT6" s="22">
        <f t="shared" ref="DT6:EB6" si="13">IF(DT7="",NA(),DT7)</f>
        <v>11.41</v>
      </c>
      <c r="DU6" s="22">
        <f t="shared" si="13"/>
        <v>12.18</v>
      </c>
      <c r="DV6" s="22">
        <f t="shared" si="13"/>
        <v>14.12</v>
      </c>
      <c r="DW6" s="22">
        <f t="shared" si="13"/>
        <v>12.82</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0.83</v>
      </c>
      <c r="EE6" s="22">
        <f t="shared" ref="EE6:EM6" si="14">IF(EE7="",NA(),EE7)</f>
        <v>0.8</v>
      </c>
      <c r="EF6" s="22">
        <f t="shared" si="14"/>
        <v>0.5</v>
      </c>
      <c r="EG6" s="22">
        <f t="shared" si="14"/>
        <v>0.73</v>
      </c>
      <c r="EH6" s="22">
        <f t="shared" si="14"/>
        <v>0.78</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15">
      <c r="A7" s="15"/>
      <c r="B7" s="24">
        <v>2023</v>
      </c>
      <c r="C7" s="24">
        <v>422053</v>
      </c>
      <c r="D7" s="24">
        <v>46</v>
      </c>
      <c r="E7" s="24">
        <v>1</v>
      </c>
      <c r="F7" s="24">
        <v>0</v>
      </c>
      <c r="G7" s="24">
        <v>1</v>
      </c>
      <c r="H7" s="24" t="s">
        <v>92</v>
      </c>
      <c r="I7" s="24" t="s">
        <v>93</v>
      </c>
      <c r="J7" s="24" t="s">
        <v>94</v>
      </c>
      <c r="K7" s="24" t="s">
        <v>95</v>
      </c>
      <c r="L7" s="24" t="s">
        <v>96</v>
      </c>
      <c r="M7" s="24" t="s">
        <v>97</v>
      </c>
      <c r="N7" s="25" t="s">
        <v>98</v>
      </c>
      <c r="O7" s="25">
        <v>50.11</v>
      </c>
      <c r="P7" s="25">
        <v>96.96</v>
      </c>
      <c r="Q7" s="25">
        <v>3905</v>
      </c>
      <c r="R7" s="25">
        <v>98658</v>
      </c>
      <c r="S7" s="25">
        <v>126.73</v>
      </c>
      <c r="T7" s="25">
        <v>778.49</v>
      </c>
      <c r="U7" s="25">
        <v>96106</v>
      </c>
      <c r="V7" s="25">
        <v>65.3</v>
      </c>
      <c r="W7" s="25">
        <v>1471.76</v>
      </c>
      <c r="X7" s="25">
        <v>117</v>
      </c>
      <c r="Y7" s="25">
        <v>121.37</v>
      </c>
      <c r="Z7" s="25">
        <v>121.13</v>
      </c>
      <c r="AA7" s="25">
        <v>120.35</v>
      </c>
      <c r="AB7" s="25">
        <v>121.03</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128.63</v>
      </c>
      <c r="AU7" s="25">
        <v>127.11</v>
      </c>
      <c r="AV7" s="25">
        <v>148.61000000000001</v>
      </c>
      <c r="AW7" s="25">
        <v>159.72999999999999</v>
      </c>
      <c r="AX7" s="25">
        <v>153.41</v>
      </c>
      <c r="AY7" s="25">
        <v>360.86</v>
      </c>
      <c r="AZ7" s="25">
        <v>350.79</v>
      </c>
      <c r="BA7" s="25">
        <v>354.57</v>
      </c>
      <c r="BB7" s="25">
        <v>357.74</v>
      </c>
      <c r="BC7" s="25">
        <v>344.88</v>
      </c>
      <c r="BD7" s="25">
        <v>243.36</v>
      </c>
      <c r="BE7" s="25">
        <v>546.29999999999995</v>
      </c>
      <c r="BF7" s="25">
        <v>539.20000000000005</v>
      </c>
      <c r="BG7" s="25">
        <v>528.72</v>
      </c>
      <c r="BH7" s="25">
        <v>568.97</v>
      </c>
      <c r="BI7" s="25">
        <v>506.84</v>
      </c>
      <c r="BJ7" s="25">
        <v>309.27999999999997</v>
      </c>
      <c r="BK7" s="25">
        <v>322.92</v>
      </c>
      <c r="BL7" s="25">
        <v>303.45999999999998</v>
      </c>
      <c r="BM7" s="25">
        <v>307.27999999999997</v>
      </c>
      <c r="BN7" s="25">
        <v>304.02</v>
      </c>
      <c r="BO7" s="25">
        <v>265.93</v>
      </c>
      <c r="BP7" s="25">
        <v>110.83</v>
      </c>
      <c r="BQ7" s="25">
        <v>116.41</v>
      </c>
      <c r="BR7" s="25">
        <v>116.8</v>
      </c>
      <c r="BS7" s="25">
        <v>102.72</v>
      </c>
      <c r="BT7" s="25">
        <v>113.39</v>
      </c>
      <c r="BU7" s="25">
        <v>103.32</v>
      </c>
      <c r="BV7" s="25">
        <v>100.85</v>
      </c>
      <c r="BW7" s="25">
        <v>103.79</v>
      </c>
      <c r="BX7" s="25">
        <v>98.3</v>
      </c>
      <c r="BY7" s="25">
        <v>98.89</v>
      </c>
      <c r="BZ7" s="25">
        <v>97.82</v>
      </c>
      <c r="CA7" s="25">
        <v>183.78</v>
      </c>
      <c r="CB7" s="25">
        <v>174.2</v>
      </c>
      <c r="CC7" s="25">
        <v>173.73</v>
      </c>
      <c r="CD7" s="25">
        <v>180.42</v>
      </c>
      <c r="CE7" s="25">
        <v>179.02</v>
      </c>
      <c r="CF7" s="25">
        <v>168.56</v>
      </c>
      <c r="CG7" s="25">
        <v>167.1</v>
      </c>
      <c r="CH7" s="25">
        <v>167.86</v>
      </c>
      <c r="CI7" s="25">
        <v>173.68</v>
      </c>
      <c r="CJ7" s="25">
        <v>174.52</v>
      </c>
      <c r="CK7" s="25">
        <v>177.56</v>
      </c>
      <c r="CL7" s="25">
        <v>67.260000000000005</v>
      </c>
      <c r="CM7" s="25">
        <v>70.94</v>
      </c>
      <c r="CN7" s="25">
        <v>67.010000000000005</v>
      </c>
      <c r="CO7" s="25">
        <v>67.38</v>
      </c>
      <c r="CP7" s="25">
        <v>67.52</v>
      </c>
      <c r="CQ7" s="25">
        <v>59.51</v>
      </c>
      <c r="CR7" s="25">
        <v>59.91</v>
      </c>
      <c r="CS7" s="25">
        <v>59.4</v>
      </c>
      <c r="CT7" s="25">
        <v>59.24</v>
      </c>
      <c r="CU7" s="25">
        <v>58.77</v>
      </c>
      <c r="CV7" s="25">
        <v>59.81</v>
      </c>
      <c r="CW7" s="25">
        <v>87.31</v>
      </c>
      <c r="CX7" s="25">
        <v>88.96</v>
      </c>
      <c r="CY7" s="25">
        <v>89.33</v>
      </c>
      <c r="CZ7" s="25">
        <v>88.59</v>
      </c>
      <c r="DA7" s="25">
        <v>87.8</v>
      </c>
      <c r="DB7" s="25">
        <v>87.08</v>
      </c>
      <c r="DC7" s="25">
        <v>87.26</v>
      </c>
      <c r="DD7" s="25">
        <v>87.57</v>
      </c>
      <c r="DE7" s="25">
        <v>87.26</v>
      </c>
      <c r="DF7" s="25">
        <v>86.95</v>
      </c>
      <c r="DG7" s="25">
        <v>89.42</v>
      </c>
      <c r="DH7" s="25">
        <v>48.79</v>
      </c>
      <c r="DI7" s="25">
        <v>49.24</v>
      </c>
      <c r="DJ7" s="25">
        <v>50.37</v>
      </c>
      <c r="DK7" s="25">
        <v>51.41</v>
      </c>
      <c r="DL7" s="25">
        <v>51.6</v>
      </c>
      <c r="DM7" s="25">
        <v>48.55</v>
      </c>
      <c r="DN7" s="25">
        <v>49.2</v>
      </c>
      <c r="DO7" s="25">
        <v>50.01</v>
      </c>
      <c r="DP7" s="25">
        <v>50.99</v>
      </c>
      <c r="DQ7" s="25">
        <v>51.79</v>
      </c>
      <c r="DR7" s="25">
        <v>52.02</v>
      </c>
      <c r="DS7" s="25">
        <v>11.12</v>
      </c>
      <c r="DT7" s="25">
        <v>11.41</v>
      </c>
      <c r="DU7" s="25">
        <v>12.18</v>
      </c>
      <c r="DV7" s="25">
        <v>14.12</v>
      </c>
      <c r="DW7" s="25">
        <v>12.82</v>
      </c>
      <c r="DX7" s="25">
        <v>17.11</v>
      </c>
      <c r="DY7" s="25">
        <v>18.329999999999998</v>
      </c>
      <c r="DZ7" s="25">
        <v>20.27</v>
      </c>
      <c r="EA7" s="25">
        <v>21.69</v>
      </c>
      <c r="EB7" s="25">
        <v>23.19</v>
      </c>
      <c r="EC7" s="25">
        <v>25.37</v>
      </c>
      <c r="ED7" s="25">
        <v>0.83</v>
      </c>
      <c r="EE7" s="25">
        <v>0.8</v>
      </c>
      <c r="EF7" s="25">
        <v>0.5</v>
      </c>
      <c r="EG7" s="25">
        <v>0.73</v>
      </c>
      <c r="EH7" s="25">
        <v>0.78</v>
      </c>
      <c r="EI7" s="25">
        <v>0.63</v>
      </c>
      <c r="EJ7" s="25">
        <v>0.6</v>
      </c>
      <c r="EK7" s="25">
        <v>0.56000000000000005</v>
      </c>
      <c r="EL7" s="25">
        <v>0.6</v>
      </c>
      <c r="EM7" s="25">
        <v>0.53</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106</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