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6_環境水道部\05_下水道課\事務分掌によるフォルダ\01下水道管理班\H25からはこれこれ！\49　   経営比較分析表\R6\"/>
    </mc:Choice>
  </mc:AlternateContent>
  <xr:revisionPtr revIDLastSave="0" documentId="8_{4474A5AE-EBAC-4473-B4B9-E9EA6D715FD6}" xr6:coauthVersionLast="47" xr6:coauthVersionMax="47" xr10:uidLastSave="{00000000-0000-0000-0000-000000000000}"/>
  <workbookProtection workbookAlgorithmName="SHA-512" workbookHashValue="2MIW/c3Q7OojHWaLJtfPVwoz9i1K9MyoOT7Rm2mN4kb/x+u/3AfxXP7HB2Z6IXp/PhEVOC709NJKkmlhflimSw==" workbookSaltValue="mvdS+IxsixROG3XgYmxpE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E85" i="4"/>
  <c r="AT10" i="4"/>
  <c r="AL10"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<sst xmlns="http://schemas.openxmlformats.org/spreadsheetml/2006/main" count="253" uniqueCount="115">
  <si>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</si>
  <si>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</si>
  <si>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</si>
  <si>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</si>
  <si>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</si>
  <si>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</si>
  <si>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</si>
  <si>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</si>
  <si>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</si>
  <si>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</si>
  <si>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</si>
  <si>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</si>
  <si>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</si>
  <si>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</si>
  <si>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</si>
  <si>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</si>
  <si>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</si>
  <si>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</si>
  <si>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</si>
  <si>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</si>
  <si>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</si>
  <si>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</si>
  <si>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</si>
  <si>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</si>
  <si>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</si>
  <si>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</si>
  <si>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</si>
  <si>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</si>
  <si>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</si>
  <si>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</si>
  <si>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</si>
  <si>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</si>
  <si>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</si>
  <si>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</si>
  <si>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</si>
  <si>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</si>
  <si>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</si>
  <si>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</si>
  <si>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</si>
  <si>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</si>
  <si>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</si>
  <si>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</si>
  <si>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</si>
  <si>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</si>
  <si>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</si>
  <si>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</si>
  <si>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</si>
  <si>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</si>
  <si>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</si>
  <si>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</si>
  <si>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</si>
  <si>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</si>
  <si>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</si>
  <si>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</si>
  <si>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</si>
  <si>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</si>
  <si>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</si>
  <si>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</si>
  <si>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</si>
  <si>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</si>
  <si>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</si>
  <si>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</si>
  <si>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</si>
  <si>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</si>
  <si>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</si>
  <si>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</si>
  <si>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</si>
  <si>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</si>
  <si>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</si>
  <si>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</si>
  <si>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</si>
  <si>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</si>
  <si>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</si>
  <si>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</si>
  <si>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</si>
  <si>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</si>
  <si>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</si>
  <si>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</si>
  <si>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</si>
  <si>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</si>
  <si>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</si>
  <si>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</si>
  <si>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</si>
  <si>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</si>
  <si>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</si>
  <si>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</si>
  <si>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</si>
  <si>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</si>
  <si>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</si>
  <si>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</si>
  <si>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</si>
  <si>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</si>
  <si>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</si>
  <si>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</si>
  <si>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</si>
  <si>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</si>
  <si>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</si>
  <si>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</si>
  <si>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</si>
  <si>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</si>
  <si>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</si>
  <si>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</si>
  <si>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</si>
  <si>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</si>
  <si>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</si>
  <si>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</si>
  <si>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</si>
  <si>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</si>
  <si>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</si>
  <si>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</si>
  <si>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</si>
  <si>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</si>
  <si>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小規模集合排水処理事業の経費回収率は、前年度より改善しているが、依然として汚水処理費用が多額のため、類似団体平均値と比較し、下回っている状況である。
　汚水処理原価は、類似団体平均値よりも高い水準となっており、経営改善のために、引き続き戸別訪問などにより水洗化人口及び有収水量の増加を目指すとともに、適正な使用料収入の確保や汚水処理費の削減を図ることが必要である。</t>
    <rPh sb="17" eb="18">
      <t>リツ</t>
    </rPh>
    <rPh sb="20" eb="23">
      <t>ゼンネンド</t>
    </rPh>
    <rPh sb="25" eb="27">
      <t>カイゼン</t>
    </rPh>
    <rPh sb="33" eb="35">
      <t>イゼン</t>
    </rPh>
    <rPh sb="38" eb="40">
      <t>オスイ</t>
    </rPh>
    <rPh sb="40" eb="42">
      <t>ショリ</t>
    </rPh>
    <rPh sb="42" eb="44">
      <t>ヒヨウ</t>
    </rPh>
    <rPh sb="45" eb="47">
      <t>タガク</t>
    </rPh>
    <rPh sb="51" eb="53">
      <t>ルイジ</t>
    </rPh>
    <rPh sb="53" eb="55">
      <t>ダンタイ</t>
    </rPh>
    <rPh sb="55" eb="57">
      <t>ヘイキン</t>
    </rPh>
    <rPh sb="57" eb="58">
      <t>チ</t>
    </rPh>
    <rPh sb="59" eb="61">
      <t>ヒカク</t>
    </rPh>
    <rPh sb="63" eb="65">
      <t>シタマワ</t>
    </rPh>
    <rPh sb="69" eb="71">
      <t>ジョウキョウ</t>
    </rPh>
    <rPh sb="97" eb="99">
      <t>スイジュン</t>
    </rPh>
    <rPh sb="115" eb="116">
      <t>ヒ</t>
    </rPh>
    <rPh sb="117" eb="118">
      <t>ツヅ</t>
    </rPh>
    <rPh sb="172" eb="173">
      <t>ハカ</t>
    </rPh>
    <phoneticPr fontId="4"/>
  </si>
  <si>
    <t>　小規模集合排水処理事業は、平成15年から着手しており整備は終了している。処理場施設や電気設備等及び管渠の耐用年数を経過していない。</t>
    <phoneticPr fontId="4"/>
  </si>
  <si>
    <t>　小規模集合排水処理事業は平成16年度に供用開始している。経営改善のためには、適正な使用料収入の確保を目指すとともに、汚水処理費の削減を図る必要がある。
　この取組みの一つとして、令和6年度には経営戦略の見直しを行い、使用料改定の検証を行うなど、経営基盤強化に向けた取り組みを行っていく予定である。
※令和2年度より地方公営企業法適用事業となったため、令和元年度のデータは該当数値のあるものであっても本分析表に記載されていない。</t>
    <rPh sb="29" eb="31">
      <t>ケイエイ</t>
    </rPh>
    <rPh sb="31" eb="33">
      <t>カイゼン</t>
    </rPh>
    <rPh sb="39" eb="41">
      <t>テキセイ</t>
    </rPh>
    <rPh sb="59" eb="61">
      <t>オスイ</t>
    </rPh>
    <rPh sb="61" eb="63">
      <t>ショリ</t>
    </rPh>
    <rPh sb="63" eb="64">
      <t>ヒ</t>
    </rPh>
    <rPh sb="65" eb="67">
      <t>サクゲン</t>
    </rPh>
    <rPh sb="68" eb="69">
      <t>ハカ</t>
    </rPh>
    <rPh sb="70" eb="72">
      <t>ヒツヨウ</t>
    </rPh>
    <rPh sb="80" eb="81">
      <t>ト</t>
    </rPh>
    <rPh sb="81" eb="82">
      <t>ク</t>
    </rPh>
    <rPh sb="84" eb="85">
      <t>ヒト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</si>
</sst>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D10-4863-BA94-58415FAFD4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D10-4863-BA94-58415FAFD4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8.82</c:v>
                </c:pt>
                <c:pt idx="2">
                  <c:v>7.35</c:v>
                </c:pt>
                <c:pt idx="3">
                  <c:v>7.35</c:v>
                </c:pt>
                <c:pt idx="4">
                  <c:v>7.35</c:v>
                </c:pt>
              </c:numCache>
            </c:numRef>
          </c:val>
          <c:extLst>
            <c:ext xmlns:c16="http://schemas.microsoft.com/office/drawing/2014/chart" uri="{C3380CC4-5D6E-409C-BE32-E72D297353CC}">
              <c16:uniqueId val="{00000000-01B6-4688-AD78-57132CF790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01B6-4688-AD78-57132CF790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77.48</c:v>
                </c:pt>
                <c:pt idx="2">
                  <c:v>81.25</c:v>
                </c:pt>
                <c:pt idx="3">
                  <c:v>90</c:v>
                </c:pt>
                <c:pt idx="4">
                  <c:v>89.8</c:v>
                </c:pt>
              </c:numCache>
            </c:numRef>
          </c:val>
          <c:extLst>
            <c:ext xmlns:c16="http://schemas.microsoft.com/office/drawing/2014/chart" uri="{C3380CC4-5D6E-409C-BE32-E72D297353CC}">
              <c16:uniqueId val="{00000000-126A-45CB-A2D7-B85D9F2755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90.04</c:v>
                </c:pt>
                <c:pt idx="2">
                  <c:v>90.58</c:v>
                </c:pt>
                <c:pt idx="3">
                  <c:v>90.11</c:v>
                </c:pt>
                <c:pt idx="4">
                  <c:v>89.95</c:v>
                </c:pt>
              </c:numCache>
            </c:numRef>
          </c:val>
          <c:smooth val="0"/>
          <c:extLst>
            <c:ext xmlns:c16="http://schemas.microsoft.com/office/drawing/2014/chart" uri="{C3380CC4-5D6E-409C-BE32-E72D297353CC}">
              <c16:uniqueId val="{00000001-126A-45CB-A2D7-B85D9F2755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100.29</c:v>
                </c:pt>
                <c:pt idx="2">
                  <c:v>102.14</c:v>
                </c:pt>
                <c:pt idx="3">
                  <c:v>100.06</c:v>
                </c:pt>
                <c:pt idx="4">
                  <c:v>100.01</c:v>
                </c:pt>
              </c:numCache>
            </c:numRef>
          </c:val>
          <c:extLst>
            <c:ext xmlns:c16="http://schemas.microsoft.com/office/drawing/2014/chart" uri="{C3380CC4-5D6E-409C-BE32-E72D297353CC}">
              <c16:uniqueId val="{00000000-D9AB-4CEC-9E48-3441D8EADF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100.42</c:v>
                </c:pt>
                <c:pt idx="2">
                  <c:v>98.03</c:v>
                </c:pt>
                <c:pt idx="3">
                  <c:v>105.46</c:v>
                </c:pt>
                <c:pt idx="4">
                  <c:v>109.38</c:v>
                </c:pt>
              </c:numCache>
            </c:numRef>
          </c:val>
          <c:smooth val="0"/>
          <c:extLst>
            <c:ext xmlns:c16="http://schemas.microsoft.com/office/drawing/2014/chart" uri="{C3380CC4-5D6E-409C-BE32-E72D297353CC}">
              <c16:uniqueId val="{00000001-D9AB-4CEC-9E48-3441D8EADF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6.2</c:v>
                </c:pt>
                <c:pt idx="2">
                  <c:v>12.39</c:v>
                </c:pt>
                <c:pt idx="3">
                  <c:v>18.440000000000001</c:v>
                </c:pt>
                <c:pt idx="4">
                  <c:v>24.46</c:v>
                </c:pt>
              </c:numCache>
            </c:numRef>
          </c:val>
          <c:extLst>
            <c:ext xmlns:c16="http://schemas.microsoft.com/office/drawing/2014/chart" uri="{C3380CC4-5D6E-409C-BE32-E72D297353CC}">
              <c16:uniqueId val="{00000000-E2A0-4288-BE04-B4FE299BAA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E2A0-4288-BE04-B4FE299BAA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F16-4F49-A1CA-B7206579F0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DF16-4F49-A1CA-B7206579F0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42C-447B-A8CC-092144EF7C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762.05</c:v>
                </c:pt>
                <c:pt idx="2">
                  <c:v>755.68</c:v>
                </c:pt>
                <c:pt idx="3">
                  <c:v>806.39</c:v>
                </c:pt>
                <c:pt idx="4">
                  <c:v>641.13</c:v>
                </c:pt>
              </c:numCache>
            </c:numRef>
          </c:val>
          <c:smooth val="0"/>
          <c:extLst>
            <c:ext xmlns:c16="http://schemas.microsoft.com/office/drawing/2014/chart" uri="{C3380CC4-5D6E-409C-BE32-E72D297353CC}">
              <c16:uniqueId val="{00000001-042C-447B-A8CC-092144EF7C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299.64</c:v>
                </c:pt>
                <c:pt idx="2">
                  <c:v>275.73</c:v>
                </c:pt>
                <c:pt idx="3">
                  <c:v>249.21</c:v>
                </c:pt>
                <c:pt idx="4">
                  <c:v>222.48</c:v>
                </c:pt>
              </c:numCache>
            </c:numRef>
          </c:val>
          <c:extLst>
            <c:ext xmlns:c16="http://schemas.microsoft.com/office/drawing/2014/chart" uri="{C3380CC4-5D6E-409C-BE32-E72D297353CC}">
              <c16:uniqueId val="{00000000-23ED-4105-BE26-C667636E21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92.61</c:v>
                </c:pt>
                <c:pt idx="2">
                  <c:v>91.41</c:v>
                </c:pt>
                <c:pt idx="3">
                  <c:v>96.26</c:v>
                </c:pt>
                <c:pt idx="4">
                  <c:v>90.92</c:v>
                </c:pt>
              </c:numCache>
            </c:numRef>
          </c:val>
          <c:smooth val="0"/>
          <c:extLst>
            <c:ext xmlns:c16="http://schemas.microsoft.com/office/drawing/2014/chart" uri="{C3380CC4-5D6E-409C-BE32-E72D297353CC}">
              <c16:uniqueId val="{00000001-23ED-4105-BE26-C667636E21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441.25</c:v>
                </c:pt>
                <c:pt idx="2">
                  <c:v>137.86000000000001</c:v>
                </c:pt>
                <c:pt idx="3">
                  <c:v>103.23</c:v>
                </c:pt>
                <c:pt idx="4">
                  <c:v>180.75</c:v>
                </c:pt>
              </c:numCache>
            </c:numRef>
          </c:val>
          <c:extLst>
            <c:ext xmlns:c16="http://schemas.microsoft.com/office/drawing/2014/chart" uri="{C3380CC4-5D6E-409C-BE32-E72D297353CC}">
              <c16:uniqueId val="{00000000-88A5-48FB-8A4F-4BB7CD2179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1640.16</c:v>
                </c:pt>
                <c:pt idx="2">
                  <c:v>1521.05</c:v>
                </c:pt>
                <c:pt idx="3">
                  <c:v>1490.65</c:v>
                </c:pt>
                <c:pt idx="4">
                  <c:v>1312.67</c:v>
                </c:pt>
              </c:numCache>
            </c:numRef>
          </c:val>
          <c:smooth val="0"/>
          <c:extLst>
            <c:ext xmlns:c16="http://schemas.microsoft.com/office/drawing/2014/chart" uri="{C3380CC4-5D6E-409C-BE32-E72D297353CC}">
              <c16:uniqueId val="{00000001-88A5-48FB-8A4F-4BB7CD2179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15.9</c:v>
                </c:pt>
                <c:pt idx="2">
                  <c:v>14.92</c:v>
                </c:pt>
                <c:pt idx="3">
                  <c:v>11.88</c:v>
                </c:pt>
                <c:pt idx="4">
                  <c:v>16.39</c:v>
                </c:pt>
              </c:numCache>
            </c:numRef>
          </c:val>
          <c:extLst>
            <c:ext xmlns:c16="http://schemas.microsoft.com/office/drawing/2014/chart" uri="{C3380CC4-5D6E-409C-BE32-E72D297353CC}">
              <c16:uniqueId val="{00000000-D7B8-46CA-988F-3E26292157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D7B8-46CA-988F-3E26292157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872.04</c:v>
                </c:pt>
                <c:pt idx="2">
                  <c:v>934.38</c:v>
                </c:pt>
                <c:pt idx="3">
                  <c:v>1181.1300000000001</c:v>
                </c:pt>
                <c:pt idx="4">
                  <c:v>835.46</c:v>
                </c:pt>
              </c:numCache>
            </c:numRef>
          </c:val>
          <c:extLst>
            <c:ext xmlns:c16="http://schemas.microsoft.com/office/drawing/2014/chart" uri="{C3380CC4-5D6E-409C-BE32-E72D297353CC}">
              <c16:uniqueId val="{00000000-CD11-48F0-ADDF-9D1C2EE477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CD11-48F0-ADDF-9D1C2EE477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41272</v>
      </c>
      <c r="AM8" s="54"/>
      <c r="AN8" s="54"/>
      <c r="AO8" s="54"/>
      <c r="AP8" s="54"/>
      <c r="AQ8" s="54"/>
      <c r="AR8" s="54"/>
      <c r="AS8" s="54"/>
      <c r="AT8" s="53">
        <f>データ!T6</f>
        <v>214.31</v>
      </c>
      <c r="AU8" s="53"/>
      <c r="AV8" s="53"/>
      <c r="AW8" s="53"/>
      <c r="AX8" s="53"/>
      <c r="AY8" s="53"/>
      <c r="AZ8" s="53"/>
      <c r="BA8" s="53"/>
      <c r="BB8" s="53">
        <f>データ!U6</f>
        <v>192.58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25.16</v>
      </c>
      <c r="J10" s="53"/>
      <c r="K10" s="53"/>
      <c r="L10" s="53"/>
      <c r="M10" s="53"/>
      <c r="N10" s="53"/>
      <c r="O10" s="53"/>
      <c r="P10" s="53">
        <f>データ!P6</f>
        <v>0.24</v>
      </c>
      <c r="Q10" s="53"/>
      <c r="R10" s="53"/>
      <c r="S10" s="53"/>
      <c r="T10" s="53"/>
      <c r="U10" s="53"/>
      <c r="V10" s="53"/>
      <c r="W10" s="53">
        <f>データ!Q6</f>
        <v>100</v>
      </c>
      <c r="X10" s="53"/>
      <c r="Y10" s="53"/>
      <c r="Z10" s="53"/>
      <c r="AA10" s="53"/>
      <c r="AB10" s="53"/>
      <c r="AC10" s="53"/>
      <c r="AD10" s="54">
        <f>データ!R6</f>
        <v>3080</v>
      </c>
      <c r="AE10" s="54"/>
      <c r="AF10" s="54"/>
      <c r="AG10" s="54"/>
      <c r="AH10" s="54"/>
      <c r="AI10" s="54"/>
      <c r="AJ10" s="54"/>
      <c r="AK10" s="2"/>
      <c r="AL10" s="54">
        <f>データ!V6</f>
        <v>98</v>
      </c>
      <c r="AM10" s="54"/>
      <c r="AN10" s="54"/>
      <c r="AO10" s="54"/>
      <c r="AP10" s="54"/>
      <c r="AQ10" s="54"/>
      <c r="AR10" s="54"/>
      <c r="AS10" s="54"/>
      <c r="AT10" s="53">
        <f>データ!W6</f>
        <v>0.28999999999999998</v>
      </c>
      <c r="AU10" s="53"/>
      <c r="AV10" s="53"/>
      <c r="AW10" s="53"/>
      <c r="AX10" s="53"/>
      <c r="AY10" s="53"/>
      <c r="AZ10" s="53"/>
      <c r="BA10" s="53"/>
      <c r="BB10" s="53">
        <f>データ!X6</f>
        <v>337.93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aHjNZa52hmt05vYb3dGZw9pGXfveRqxk5lMpNvPdocqiiSj11+EuVTdgox+3K6oAgis75p7W/blZeywXyu3RQQ==" saltValue="3AtsKvUXja7cdMpu8G4P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25.16</v>
      </c>
      <c r="P6" s="20">
        <f t="shared" si="3"/>
        <v>0.24</v>
      </c>
      <c r="Q6" s="20">
        <f t="shared" si="3"/>
        <v>100</v>
      </c>
      <c r="R6" s="20">
        <f t="shared" si="3"/>
        <v>3080</v>
      </c>
      <c r="S6" s="20">
        <f t="shared" si="3"/>
        <v>41272</v>
      </c>
      <c r="T6" s="20">
        <f t="shared" si="3"/>
        <v>214.31</v>
      </c>
      <c r="U6" s="20">
        <f t="shared" si="3"/>
        <v>192.58</v>
      </c>
      <c r="V6" s="20">
        <f t="shared" si="3"/>
        <v>98</v>
      </c>
      <c r="W6" s="20">
        <f t="shared" si="3"/>
        <v>0.28999999999999998</v>
      </c>
      <c r="X6" s="20">
        <f t="shared" si="3"/>
        <v>337.93</v>
      </c>
      <c r="Y6" s="21" t="str">
        <f>IF(Y7="",NA(),Y7)</f>
        <v>-</v>
      </c>
      <c r="Z6" s="21">
        <f t="shared" ref="Z6:AH6" si="4">IF(Z7="",NA(),Z7)</f>
        <v>100.29</v>
      </c>
      <c r="AA6" s="21">
        <f t="shared" si="4"/>
        <v>102.14</v>
      </c>
      <c r="AB6" s="21">
        <f t="shared" si="4"/>
        <v>100.06</v>
      </c>
      <c r="AC6" s="21">
        <f t="shared" si="4"/>
        <v>100.01</v>
      </c>
      <c r="AD6" s="21" t="str">
        <f t="shared" si="4"/>
        <v>-</v>
      </c>
      <c r="AE6" s="21">
        <f t="shared" si="4"/>
        <v>100.42</v>
      </c>
      <c r="AF6" s="21">
        <f t="shared" si="4"/>
        <v>98.03</v>
      </c>
      <c r="AG6" s="21">
        <f t="shared" si="4"/>
        <v>105.46</v>
      </c>
      <c r="AH6" s="21">
        <f t="shared" si="4"/>
        <v>109.38</v>
      </c>
      <c r="AI6" s="20" t="str">
        <f>IF(AI7="","",IF(AI7="-","【-】","【"&amp;SUBSTITUTE(TEXT(AI7,"#,##0.00"),"-","△")&amp;"】"))</f>
        <v>【109.13】</v>
      </c>
      <c r="AJ6" s="21" t="str">
        <f>IF(AJ7="",NA(),AJ7)</f>
        <v>-</v>
      </c>
      <c r="AK6" s="20">
        <f t="shared" ref="AK6:AS6" si="5">IF(AK7="",NA(),AK7)</f>
        <v>0</v>
      </c>
      <c r="AL6" s="20">
        <f t="shared" si="5"/>
        <v>0</v>
      </c>
      <c r="AM6" s="20">
        <f t="shared" si="5"/>
        <v>0</v>
      </c>
      <c r="AN6" s="20">
        <f t="shared" si="5"/>
        <v>0</v>
      </c>
      <c r="AO6" s="21" t="str">
        <f t="shared" si="5"/>
        <v>-</v>
      </c>
      <c r="AP6" s="21">
        <f t="shared" si="5"/>
        <v>762.05</v>
      </c>
      <c r="AQ6" s="21">
        <f t="shared" si="5"/>
        <v>755.68</v>
      </c>
      <c r="AR6" s="21">
        <f t="shared" si="5"/>
        <v>806.39</v>
      </c>
      <c r="AS6" s="21">
        <f t="shared" si="5"/>
        <v>641.13</v>
      </c>
      <c r="AT6" s="20" t="str">
        <f>IF(AT7="","",IF(AT7="-","【-】","【"&amp;SUBSTITUTE(TEXT(AT7,"#,##0.00"),"-","△")&amp;"】"))</f>
        <v>【631.67】</v>
      </c>
      <c r="AU6" s="21" t="str">
        <f>IF(AU7="",NA(),AU7)</f>
        <v>-</v>
      </c>
      <c r="AV6" s="21">
        <f t="shared" ref="AV6:BD6" si="6">IF(AV7="",NA(),AV7)</f>
        <v>299.64</v>
      </c>
      <c r="AW6" s="21">
        <f t="shared" si="6"/>
        <v>275.73</v>
      </c>
      <c r="AX6" s="21">
        <f t="shared" si="6"/>
        <v>249.21</v>
      </c>
      <c r="AY6" s="21">
        <f t="shared" si="6"/>
        <v>222.48</v>
      </c>
      <c r="AZ6" s="21" t="str">
        <f t="shared" si="6"/>
        <v>-</v>
      </c>
      <c r="BA6" s="21">
        <f t="shared" si="6"/>
        <v>92.61</v>
      </c>
      <c r="BB6" s="21">
        <f t="shared" si="6"/>
        <v>91.41</v>
      </c>
      <c r="BC6" s="21">
        <f t="shared" si="6"/>
        <v>96.26</v>
      </c>
      <c r="BD6" s="21">
        <f t="shared" si="6"/>
        <v>90.92</v>
      </c>
      <c r="BE6" s="20" t="str">
        <f>IF(BE7="","",IF(BE7="-","【-】","【"&amp;SUBSTITUTE(TEXT(BE7,"#,##0.00"),"-","△")&amp;"】"))</f>
        <v>【91.66】</v>
      </c>
      <c r="BF6" s="21" t="str">
        <f>IF(BF7="",NA(),BF7)</f>
        <v>-</v>
      </c>
      <c r="BG6" s="21">
        <f t="shared" ref="BG6:BO6" si="7">IF(BG7="",NA(),BG7)</f>
        <v>441.25</v>
      </c>
      <c r="BH6" s="21">
        <f t="shared" si="7"/>
        <v>137.86000000000001</v>
      </c>
      <c r="BI6" s="21">
        <f t="shared" si="7"/>
        <v>103.23</v>
      </c>
      <c r="BJ6" s="21">
        <f t="shared" si="7"/>
        <v>180.75</v>
      </c>
      <c r="BK6" s="21" t="str">
        <f t="shared" si="7"/>
        <v>-</v>
      </c>
      <c r="BL6" s="21">
        <f t="shared" si="7"/>
        <v>1640.16</v>
      </c>
      <c r="BM6" s="21">
        <f t="shared" si="7"/>
        <v>1521.05</v>
      </c>
      <c r="BN6" s="21">
        <f t="shared" si="7"/>
        <v>1490.65</v>
      </c>
      <c r="BO6" s="21">
        <f t="shared" si="7"/>
        <v>1312.67</v>
      </c>
      <c r="BP6" s="20" t="str">
        <f>IF(BP7="","",IF(BP7="-","【-】","【"&amp;SUBSTITUTE(TEXT(BP7,"#,##0.00"),"-","△")&amp;"】"))</f>
        <v>【1,321.62】</v>
      </c>
      <c r="BQ6" s="21" t="str">
        <f>IF(BQ7="",NA(),BQ7)</f>
        <v>-</v>
      </c>
      <c r="BR6" s="21">
        <f t="shared" ref="BR6:BZ6" si="8">IF(BR7="",NA(),BR7)</f>
        <v>15.9</v>
      </c>
      <c r="BS6" s="21">
        <f t="shared" si="8"/>
        <v>14.92</v>
      </c>
      <c r="BT6" s="21">
        <f t="shared" si="8"/>
        <v>11.88</v>
      </c>
      <c r="BU6" s="21">
        <f t="shared" si="8"/>
        <v>16.39</v>
      </c>
      <c r="BV6" s="21" t="str">
        <f t="shared" si="8"/>
        <v>-</v>
      </c>
      <c r="BW6" s="21">
        <f t="shared" si="8"/>
        <v>38.270000000000003</v>
      </c>
      <c r="BX6" s="21">
        <f t="shared" si="8"/>
        <v>37.520000000000003</v>
      </c>
      <c r="BY6" s="21">
        <f t="shared" si="8"/>
        <v>34.96</v>
      </c>
      <c r="BZ6" s="21">
        <f t="shared" si="8"/>
        <v>34.44</v>
      </c>
      <c r="CA6" s="20" t="str">
        <f>IF(CA7="","",IF(CA7="-","【-】","【"&amp;SUBSTITUTE(TEXT(CA7,"#,##0.00"),"-","△")&amp;"】"))</f>
        <v>【34.61】</v>
      </c>
      <c r="CB6" s="21" t="str">
        <f>IF(CB7="",NA(),CB7)</f>
        <v>-</v>
      </c>
      <c r="CC6" s="21">
        <f t="shared" ref="CC6:CK6" si="9">IF(CC7="",NA(),CC7)</f>
        <v>872.04</v>
      </c>
      <c r="CD6" s="21">
        <f t="shared" si="9"/>
        <v>934.38</v>
      </c>
      <c r="CE6" s="21">
        <f t="shared" si="9"/>
        <v>1181.1300000000001</v>
      </c>
      <c r="CF6" s="21">
        <f t="shared" si="9"/>
        <v>835.46</v>
      </c>
      <c r="CG6" s="21" t="str">
        <f t="shared" si="9"/>
        <v>-</v>
      </c>
      <c r="CH6" s="21">
        <f t="shared" si="9"/>
        <v>486.77</v>
      </c>
      <c r="CI6" s="21">
        <f t="shared" si="9"/>
        <v>502.1</v>
      </c>
      <c r="CJ6" s="21">
        <f t="shared" si="9"/>
        <v>539.07000000000005</v>
      </c>
      <c r="CK6" s="21">
        <f t="shared" si="9"/>
        <v>541.80999999999995</v>
      </c>
      <c r="CL6" s="20" t="str">
        <f>IF(CL7="","",IF(CL7="-","【-】","【"&amp;SUBSTITUTE(TEXT(CL7,"#,##0.00"),"-","△")&amp;"】"))</f>
        <v>【538.24】</v>
      </c>
      <c r="CM6" s="21" t="str">
        <f>IF(CM7="",NA(),CM7)</f>
        <v>-</v>
      </c>
      <c r="CN6" s="21">
        <f t="shared" ref="CN6:CV6" si="10">IF(CN7="",NA(),CN7)</f>
        <v>8.82</v>
      </c>
      <c r="CO6" s="21">
        <f t="shared" si="10"/>
        <v>7.35</v>
      </c>
      <c r="CP6" s="21">
        <f t="shared" si="10"/>
        <v>7.35</v>
      </c>
      <c r="CQ6" s="21">
        <f t="shared" si="10"/>
        <v>7.35</v>
      </c>
      <c r="CR6" s="21" t="str">
        <f t="shared" si="10"/>
        <v>-</v>
      </c>
      <c r="CS6" s="21">
        <f t="shared" si="10"/>
        <v>34.700000000000003</v>
      </c>
      <c r="CT6" s="21">
        <f t="shared" si="10"/>
        <v>46.83</v>
      </c>
      <c r="CU6" s="21">
        <f t="shared" si="10"/>
        <v>33.74</v>
      </c>
      <c r="CV6" s="21">
        <f t="shared" si="10"/>
        <v>32.979999999999997</v>
      </c>
      <c r="CW6" s="20" t="str">
        <f>IF(CW7="","",IF(CW7="-","【-】","【"&amp;SUBSTITUTE(TEXT(CW7,"#,##0.00"),"-","△")&amp;"】"))</f>
        <v>【33.03】</v>
      </c>
      <c r="CX6" s="21" t="str">
        <f>IF(CX7="",NA(),CX7)</f>
        <v>-</v>
      </c>
      <c r="CY6" s="21">
        <f t="shared" ref="CY6:DG6" si="11">IF(CY7="",NA(),CY7)</f>
        <v>77.48</v>
      </c>
      <c r="CZ6" s="21">
        <f t="shared" si="11"/>
        <v>81.25</v>
      </c>
      <c r="DA6" s="21">
        <f t="shared" si="11"/>
        <v>90</v>
      </c>
      <c r="DB6" s="21">
        <f t="shared" si="11"/>
        <v>89.8</v>
      </c>
      <c r="DC6" s="21" t="str">
        <f t="shared" si="11"/>
        <v>-</v>
      </c>
      <c r="DD6" s="21">
        <f t="shared" si="11"/>
        <v>90.04</v>
      </c>
      <c r="DE6" s="21">
        <f t="shared" si="11"/>
        <v>90.58</v>
      </c>
      <c r="DF6" s="21">
        <f t="shared" si="11"/>
        <v>90.11</v>
      </c>
      <c r="DG6" s="21">
        <f t="shared" si="11"/>
        <v>89.95</v>
      </c>
      <c r="DH6" s="20" t="str">
        <f>IF(DH7="","",IF(DH7="-","【-】","【"&amp;SUBSTITUTE(TEXT(DH7,"#,##0.00"),"-","△")&amp;"】"))</f>
        <v>【89.81】</v>
      </c>
      <c r="DI6" s="21" t="str">
        <f>IF(DI7="",NA(),DI7)</f>
        <v>-</v>
      </c>
      <c r="DJ6" s="21">
        <f t="shared" ref="DJ6:DR6" si="12">IF(DJ7="",NA(),DJ7)</f>
        <v>6.2</v>
      </c>
      <c r="DK6" s="21">
        <f t="shared" si="12"/>
        <v>12.39</v>
      </c>
      <c r="DL6" s="21">
        <f t="shared" si="12"/>
        <v>18.440000000000001</v>
      </c>
      <c r="DM6" s="21">
        <f t="shared" si="12"/>
        <v>24.46</v>
      </c>
      <c r="DN6" s="21" t="str">
        <f t="shared" si="12"/>
        <v>-</v>
      </c>
      <c r="DO6" s="21">
        <f t="shared" si="12"/>
        <v>29.28</v>
      </c>
      <c r="DP6" s="21">
        <f t="shared" si="12"/>
        <v>32.380000000000003</v>
      </c>
      <c r="DQ6" s="21">
        <f t="shared" si="12"/>
        <v>35.24</v>
      </c>
      <c r="DR6" s="21">
        <f t="shared" si="12"/>
        <v>36.090000000000003</v>
      </c>
      <c r="DS6" s="20" t="str">
        <f>IF(DS7="","",IF(DS7="-","【-】","【"&amp;SUBSTITUTE(TEXT(DS7,"#,##0.00"),"-","△")&amp;"】"))</f>
        <v>【35.75】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2">
      <c r="A7" s="14"/>
      <c r="B7" s="23">
        <v>2023</v>
      </c>
      <c r="C7" s="23">
        <v>422134</v>
      </c>
      <c r="D7" s="23">
        <v>46</v>
      </c>
      <c r="E7" s="23">
        <v>17</v>
      </c>
      <c r="F7" s="23">
        <v>9</v>
      </c>
      <c r="G7" s="23">
        <v>0</v>
      </c>
      <c r="H7" s="23" t="s">
        <v>96</v>
      </c>
      <c r="I7" s="23" t="s">
        <v>97</v>
      </c>
      <c r="J7" s="23" t="s">
        <v>98</v>
      </c>
      <c r="K7" s="23" t="s">
        <v>99</v>
      </c>
      <c r="L7" s="23" t="s">
        <v>100</v>
      </c>
      <c r="M7" s="23" t="s">
        <v>101</v>
      </c>
      <c r="N7" s="24" t="s">
        <v>102</v>
      </c>
      <c r="O7" s="24">
        <v>25.16</v>
      </c>
      <c r="P7" s="24">
        <v>0.24</v>
      </c>
      <c r="Q7" s="24">
        <v>100</v>
      </c>
      <c r="R7" s="24">
        <v>3080</v>
      </c>
      <c r="S7" s="24">
        <v>41272</v>
      </c>
      <c r="T7" s="24">
        <v>214.31</v>
      </c>
      <c r="U7" s="24">
        <v>192.58</v>
      </c>
      <c r="V7" s="24">
        <v>98</v>
      </c>
      <c r="W7" s="24">
        <v>0.28999999999999998</v>
      </c>
      <c r="X7" s="24">
        <v>337.93</v>
      </c>
      <c r="Y7" s="24" t="s">
        <v>102</v>
      </c>
      <c r="Z7" s="24">
        <v>100.29</v>
      </c>
      <c r="AA7" s="24">
        <v>102.14</v>
      </c>
      <c r="AB7" s="24">
        <v>100.06</v>
      </c>
      <c r="AC7" s="24">
        <v>100.01</v>
      </c>
      <c r="AD7" s="24" t="s">
        <v>102</v>
      </c>
      <c r="AE7" s="24">
        <v>100.42</v>
      </c>
      <c r="AF7" s="24">
        <v>98.03</v>
      </c>
      <c r="AG7" s="24">
        <v>105.46</v>
      </c>
      <c r="AH7" s="24">
        <v>109.38</v>
      </c>
      <c r="AI7" s="24">
        <v>109.13</v>
      </c>
      <c r="AJ7" s="24" t="s">
        <v>102</v>
      </c>
      <c r="AK7" s="24">
        <v>0</v>
      </c>
      <c r="AL7" s="24">
        <v>0</v>
      </c>
      <c r="AM7" s="24">
        <v>0</v>
      </c>
      <c r="AN7" s="24">
        <v>0</v>
      </c>
      <c r="AO7" s="24" t="s">
        <v>102</v>
      </c>
      <c r="AP7" s="24">
        <v>762.05</v>
      </c>
      <c r="AQ7" s="24">
        <v>755.68</v>
      </c>
      <c r="AR7" s="24">
        <v>806.39</v>
      </c>
      <c r="AS7" s="24">
        <v>641.13</v>
      </c>
      <c r="AT7" s="24">
        <v>631.66999999999996</v>
      </c>
      <c r="AU7" s="24" t="s">
        <v>102</v>
      </c>
      <c r="AV7" s="24">
        <v>299.64</v>
      </c>
      <c r="AW7" s="24">
        <v>275.73</v>
      </c>
      <c r="AX7" s="24">
        <v>249.21</v>
      </c>
      <c r="AY7" s="24">
        <v>222.48</v>
      </c>
      <c r="AZ7" s="24" t="s">
        <v>102</v>
      </c>
      <c r="BA7" s="24">
        <v>92.61</v>
      </c>
      <c r="BB7" s="24">
        <v>91.41</v>
      </c>
      <c r="BC7" s="24">
        <v>96.26</v>
      </c>
      <c r="BD7" s="24">
        <v>90.92</v>
      </c>
      <c r="BE7" s="24">
        <v>91.66</v>
      </c>
      <c r="BF7" s="24" t="s">
        <v>102</v>
      </c>
      <c r="BG7" s="24">
        <v>441.25</v>
      </c>
      <c r="BH7" s="24">
        <v>137.86000000000001</v>
      </c>
      <c r="BI7" s="24">
        <v>103.23</v>
      </c>
      <c r="BJ7" s="24">
        <v>180.75</v>
      </c>
      <c r="BK7" s="24" t="s">
        <v>102</v>
      </c>
      <c r="BL7" s="24">
        <v>1640.16</v>
      </c>
      <c r="BM7" s="24">
        <v>1521.05</v>
      </c>
      <c r="BN7" s="24">
        <v>1490.65</v>
      </c>
      <c r="BO7" s="24">
        <v>1312.67</v>
      </c>
      <c r="BP7" s="24">
        <v>1321.62</v>
      </c>
      <c r="BQ7" s="24" t="s">
        <v>102</v>
      </c>
      <c r="BR7" s="24">
        <v>15.9</v>
      </c>
      <c r="BS7" s="24">
        <v>14.92</v>
      </c>
      <c r="BT7" s="24">
        <v>11.88</v>
      </c>
      <c r="BU7" s="24">
        <v>16.39</v>
      </c>
      <c r="BV7" s="24" t="s">
        <v>102</v>
      </c>
      <c r="BW7" s="24">
        <v>38.270000000000003</v>
      </c>
      <c r="BX7" s="24">
        <v>37.520000000000003</v>
      </c>
      <c r="BY7" s="24">
        <v>34.96</v>
      </c>
      <c r="BZ7" s="24">
        <v>34.44</v>
      </c>
      <c r="CA7" s="24">
        <v>34.61</v>
      </c>
      <c r="CB7" s="24" t="s">
        <v>102</v>
      </c>
      <c r="CC7" s="24">
        <v>872.04</v>
      </c>
      <c r="CD7" s="24">
        <v>934.38</v>
      </c>
      <c r="CE7" s="24">
        <v>1181.1300000000001</v>
      </c>
      <c r="CF7" s="24">
        <v>835.46</v>
      </c>
      <c r="CG7" s="24" t="s">
        <v>102</v>
      </c>
      <c r="CH7" s="24">
        <v>486.77</v>
      </c>
      <c r="CI7" s="24">
        <v>502.1</v>
      </c>
      <c r="CJ7" s="24">
        <v>539.07000000000005</v>
      </c>
      <c r="CK7" s="24">
        <v>541.80999999999995</v>
      </c>
      <c r="CL7" s="24">
        <v>538.24</v>
      </c>
      <c r="CM7" s="24" t="s">
        <v>102</v>
      </c>
      <c r="CN7" s="24">
        <v>8.82</v>
      </c>
      <c r="CO7" s="24">
        <v>7.35</v>
      </c>
      <c r="CP7" s="24">
        <v>7.35</v>
      </c>
      <c r="CQ7" s="24">
        <v>7.35</v>
      </c>
      <c r="CR7" s="24" t="s">
        <v>102</v>
      </c>
      <c r="CS7" s="24">
        <v>34.700000000000003</v>
      </c>
      <c r="CT7" s="24">
        <v>46.83</v>
      </c>
      <c r="CU7" s="24">
        <v>33.74</v>
      </c>
      <c r="CV7" s="24">
        <v>32.979999999999997</v>
      </c>
      <c r="CW7" s="24">
        <v>33.03</v>
      </c>
      <c r="CX7" s="24" t="s">
        <v>102</v>
      </c>
      <c r="CY7" s="24">
        <v>77.48</v>
      </c>
      <c r="CZ7" s="24">
        <v>81.25</v>
      </c>
      <c r="DA7" s="24">
        <v>90</v>
      </c>
      <c r="DB7" s="24">
        <v>89.8</v>
      </c>
      <c r="DC7" s="24" t="s">
        <v>102</v>
      </c>
      <c r="DD7" s="24">
        <v>90.04</v>
      </c>
      <c r="DE7" s="24">
        <v>90.58</v>
      </c>
      <c r="DF7" s="24">
        <v>90.11</v>
      </c>
      <c r="DG7" s="24">
        <v>89.95</v>
      </c>
      <c r="DH7" s="24">
        <v>89.81</v>
      </c>
      <c r="DI7" s="24" t="s">
        <v>102</v>
      </c>
      <c r="DJ7" s="24">
        <v>6.2</v>
      </c>
      <c r="DK7" s="24">
        <v>12.39</v>
      </c>
      <c r="DL7" s="24">
        <v>18.440000000000001</v>
      </c>
      <c r="DM7" s="24">
        <v>24.46</v>
      </c>
      <c r="DN7" s="24" t="s">
        <v>102</v>
      </c>
      <c r="DO7" s="24">
        <v>29.28</v>
      </c>
      <c r="DP7" s="24">
        <v>32.380000000000003</v>
      </c>
      <c r="DQ7" s="24">
        <v>35.24</v>
      </c>
      <c r="DR7" s="24">
        <v>36.090000000000003</v>
      </c>
      <c r="DS7" s="24">
        <v>35.75</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博文</cp:lastModifiedBy>
  <cp:lastPrinted>2025-01-28T05:54:59Z</cp:lastPrinted>
  <dcterms:created xsi:type="dcterms:W3CDTF">2025-01-24T07:23:26Z</dcterms:created>
  <dcterms:modified xsi:type="dcterms:W3CDTF">2025-01-28T05:55:43Z</dcterms:modified>
  <cp:category/>
</cp:coreProperties>
</file>