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1533\Desktop\"/>
    </mc:Choice>
  </mc:AlternateContent>
  <workbookProtection workbookAlgorithmName="SHA-512" workbookHashValue="sHSGR1FYukByJXzbbZl+mvPTf5zMdt1IsRTQeb60lyWWsg4m2zURCmtKQd4lx6wVPK3C8BXfsch8nVVlvMueFg==" workbookSaltValue="ocf7rJ284VVJvDAa8RnNZw=="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BB10" i="4"/>
  <c r="W10" i="4"/>
  <c r="BB8" i="4"/>
  <c r="AD8" i="4"/>
  <c r="W8" i="4"/>
  <c r="B8" i="4"/>
  <c r="B6"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<sst xmlns="http://schemas.openxmlformats.org/spreadsheetml/2006/main" count="236" uniqueCount="120">
  <si>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</si>
  <si>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</si>
  <si>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</si>
  <si>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</si>
  <si>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</si>
  <si>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</si>
  <si>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</si>
  <si>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</si>
  <si>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</si>
  <si>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</si>
  <si>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</si>
  <si>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</si>
  <si>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</si>
  <si>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</si>
  <si>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</si>
  <si>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</si>
  <si>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</si>
  <si>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</si>
  <si>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</si>
  <si>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</si>
  <si>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</si>
  <si>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</si>
  <si>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</si>
  <si>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</si>
  <si>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</si>
  <si>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</si>
  <si>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</si>
  <si>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</si>
  <si>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</si>
  <si>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</si>
  <si>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</si>
  <si>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</si>
  <si>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</si>
  <si>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</si>
  <si>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</si>
  <si>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</si>
  <si>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</si>
  <si>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</si>
  <si>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</si>
  <si>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</si>
  <si>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</si>
  <si>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</si>
  <si>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</si>
  <si>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</si>
  <si>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</si>
  <si>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</si>
  <si>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</si>
  <si>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</si>
  <si>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</si>
  <si>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</si>
  <si>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</si>
  <si>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</si>
  <si>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</si>
  <si>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</si>
  <si>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</si>
  <si>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</si>
  <si>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</si>
  <si>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</si>
  <si>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</si>
  <si>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</si>
  <si>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</si>
  <si>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</si>
  <si>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</si>
  <si>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</si>
  <si>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</si>
  <si>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</si>
  <si>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</si>
  <si>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</si>
  <si>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</si>
  <si>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</si>
  <si>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</si>
  <si>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</si>
  <si>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</si>
  <si>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</si>
  <si>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</si>
  <si>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</si>
  <si>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</si>
  <si>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</si>
  <si>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</si>
  <si>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</si>
  <si>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</si>
  <si>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</si>
  <si>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</si>
  <si>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</si>
  <si>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</si>
  <si>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</si>
  <si>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</si>
  <si>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</si>
  <si>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</si>
  <si>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</si>
  <si>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</si>
  <si>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</si>
  <si>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</si>
  <si>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</si>
  <si>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</si>
  <si>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</si>
  <si>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</si>
  <si>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</si>
  <si>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</si>
  <si>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</si>
  <si>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</si>
  <si>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</si>
  <si>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</si>
  <si>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</si>
  <si>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</si>
  <si>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</si>
  <si>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</si>
  <si>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</si>
  <si>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</si>
  <si>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</si>
  <si>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</si>
  <si>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</si>
  <si>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</si>
  <si>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</si>
  <si>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</si>
  <si>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</si>
  <si>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</si>
  <si>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令和6年度から経営状況の見える化への取り組みとして、公営企業法全部適用の企業会計へ移行した。
　事業規模全体は小さいものの、施設の維持管理に多額の費用を要しており、料金収入のみでの経営が出来ない状況となっている。
　現段階では繰入金という形で一般会計より不足額を補填している。
　経営体質の改善に向けた料金等の見直しについて検討し、令和7年度に4.4％増の改定を予定している。
　水洗化率は94.42％と類似団体に比べ高い水準を指しているが、今後の新規接続が多くは見込めず、人口減少に伴い処理水量は減少していくため、料金収入の減少していくことが見込まれる。
　料金の値上げと並行し、安価で代用できるものがあれば進んで取り組み、コスト削減に努める。</t>
    <phoneticPr fontId="4"/>
  </si>
  <si>
    <t>　管渠整備開始してから約20年が経過することとなるため、平成30年度から令和3年度の4カ年計画で国庫補助事業を活用した施設の更新事業に取り組み、施設や機器の更新を実施した。
　今後は、令和6年度改訂の集落排水設備最適整備構想に基づく施設の更新事業と適正な維持管理を実施することで、施設等の長寿命化を図っていく。</t>
    <phoneticPr fontId="4"/>
  </si>
  <si>
    <t>　令和6年度から地方公営企業法全部適用の企業会計へ移行することにより経営状況の見える化を図っている。
　施設の運営に多大な金額を要しており、料金収入だけでは賄えない状況である。
　経費回収率向上や一般会計からの繰入金を削減するために、令和7年度に4.4％増の料金改定を行う予定であるが、精度の高い現状把握・分析を行ったうえで、継続的な施設運営が行えるよう、コスト削減や適正な料金の検討など、引き続き経営改善について取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</si>
</sst>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95-4583-9032-102326B5160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0295-4583-9032-102326B5160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50.43</c:v>
                </c:pt>
                <c:pt idx="1">
                  <c:v>56.09</c:v>
                </c:pt>
                <c:pt idx="2">
                  <c:v>50</c:v>
                </c:pt>
                <c:pt idx="3">
                  <c:v>48.7</c:v>
                </c:pt>
                <c:pt idx="4">
                  <c:v>47.83</c:v>
                </c:pt>
              </c:numCache>
            </c:numRef>
          </c:val>
          <c:extLst>
            <c:ext xmlns:c16="http://schemas.microsoft.com/office/drawing/2014/chart" uri="{C3380CC4-5D6E-409C-BE32-E72D297353CC}">
              <c16:uniqueId val="{00000000-E9F4-4C28-8673-C7BCA60A278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E9F4-4C28-8673-C7BCA60A278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90.35</c:v>
                </c:pt>
                <c:pt idx="1">
                  <c:v>90.12</c:v>
                </c:pt>
                <c:pt idx="2">
                  <c:v>91.51</c:v>
                </c:pt>
                <c:pt idx="3">
                  <c:v>93.82</c:v>
                </c:pt>
                <c:pt idx="4">
                  <c:v>94.42</c:v>
                </c:pt>
              </c:numCache>
            </c:numRef>
          </c:val>
          <c:extLst>
            <c:ext xmlns:c16="http://schemas.microsoft.com/office/drawing/2014/chart" uri="{C3380CC4-5D6E-409C-BE32-E72D297353CC}">
              <c16:uniqueId val="{00000000-8B69-45E0-95E1-7D67B92C2C9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B69-45E0-95E1-7D67B92C2C9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99.57</c:v>
                </c:pt>
                <c:pt idx="1">
                  <c:v>99.98</c:v>
                </c:pt>
                <c:pt idx="2">
                  <c:v>92.09</c:v>
                </c:pt>
                <c:pt idx="3">
                  <c:v>104.09</c:v>
                </c:pt>
                <c:pt idx="4">
                  <c:v>115.79</c:v>
                </c:pt>
              </c:numCache>
            </c:numRef>
          </c:val>
          <c:extLst>
            <c:ext xmlns:c16="http://schemas.microsoft.com/office/drawing/2014/chart" uri="{C3380CC4-5D6E-409C-BE32-E72D297353CC}">
              <c16:uniqueId val="{00000000-59D5-43AA-8D14-67955463432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D5-43AA-8D14-67955463432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34-4F1D-89FF-A897932DD0C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34-4F1D-89FF-A897932DD0C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5B-41BF-80F8-7949F6CB3AC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5B-41BF-80F8-7949F6CB3AC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DD-4E4F-80DF-3D25E1504C0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DD-4E4F-80DF-3D25E1504C0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69-4E28-9F65-E499AC66754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69-4E28-9F65-E499AC66754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3290.82</c:v>
                </c:pt>
                <c:pt idx="1">
                  <c:v>3007.24</c:v>
                </c:pt>
                <c:pt idx="2">
                  <c:v>3016.09</c:v>
                </c:pt>
                <c:pt idx="3">
                  <c:v>2738.62</c:v>
                </c:pt>
                <c:pt idx="4">
                  <c:v>2537.7199999999998</c:v>
                </c:pt>
              </c:numCache>
            </c:numRef>
          </c:val>
          <c:extLst>
            <c:ext xmlns:c16="http://schemas.microsoft.com/office/drawing/2014/chart" uri="{C3380CC4-5D6E-409C-BE32-E72D297353CC}">
              <c16:uniqueId val="{00000000-5689-41D8-9ACA-2B7E785B1F5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5689-41D8-9ACA-2B7E785B1F5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76.84</c:v>
                </c:pt>
                <c:pt idx="1">
                  <c:v>89.05</c:v>
                </c:pt>
                <c:pt idx="2">
                  <c:v>70.42</c:v>
                </c:pt>
                <c:pt idx="3">
                  <c:v>69.06</c:v>
                </c:pt>
                <c:pt idx="4">
                  <c:v>52.63</c:v>
                </c:pt>
              </c:numCache>
            </c:numRef>
          </c:val>
          <c:extLst>
            <c:ext xmlns:c16="http://schemas.microsoft.com/office/drawing/2014/chart" uri="{C3380CC4-5D6E-409C-BE32-E72D297353CC}">
              <c16:uniqueId val="{00000000-99DA-46CD-9959-03EB57D8414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99DA-46CD-9959-03EB57D8414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209.98</c:v>
                </c:pt>
                <c:pt idx="1">
                  <c:v>186.44</c:v>
                </c:pt>
                <c:pt idx="2">
                  <c:v>234.21</c:v>
                </c:pt>
                <c:pt idx="3">
                  <c:v>239.61</c:v>
                </c:pt>
                <c:pt idx="4">
                  <c:v>313.44</c:v>
                </c:pt>
              </c:numCache>
            </c:numRef>
          </c:val>
          <c:extLst>
            <c:ext xmlns:c16="http://schemas.microsoft.com/office/drawing/2014/chart" uri="{C3380CC4-5D6E-409C-BE32-E72D297353CC}">
              <c16:uniqueId val="{00000000-190F-4C43-AAC2-AE6C23E6213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190F-4C43-AAC2-AE6C23E6213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C70" sqref="CC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東彼杵町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7453</v>
      </c>
      <c r="AM8" s="54"/>
      <c r="AN8" s="54"/>
      <c r="AO8" s="54"/>
      <c r="AP8" s="54"/>
      <c r="AQ8" s="54"/>
      <c r="AR8" s="54"/>
      <c r="AS8" s="54"/>
      <c r="AT8" s="53">
        <f>データ!T6</f>
        <v>74.290000000000006</v>
      </c>
      <c r="AU8" s="53"/>
      <c r="AV8" s="53"/>
      <c r="AW8" s="53"/>
      <c r="AX8" s="53"/>
      <c r="AY8" s="53"/>
      <c r="AZ8" s="53"/>
      <c r="BA8" s="53"/>
      <c r="BB8" s="53">
        <f>データ!U6</f>
        <v>100.32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6.07</v>
      </c>
      <c r="Q10" s="53"/>
      <c r="R10" s="53"/>
      <c r="S10" s="53"/>
      <c r="T10" s="53"/>
      <c r="U10" s="53"/>
      <c r="V10" s="53"/>
      <c r="W10" s="53">
        <f>データ!Q6</f>
        <v>97.65</v>
      </c>
      <c r="X10" s="53"/>
      <c r="Y10" s="53"/>
      <c r="Z10" s="53"/>
      <c r="AA10" s="53"/>
      <c r="AB10" s="53"/>
      <c r="AC10" s="53"/>
      <c r="AD10" s="54">
        <f>データ!R6</f>
        <v>3160</v>
      </c>
      <c r="AE10" s="54"/>
      <c r="AF10" s="54"/>
      <c r="AG10" s="54"/>
      <c r="AH10" s="54"/>
      <c r="AI10" s="54"/>
      <c r="AJ10" s="54"/>
      <c r="AK10" s="2"/>
      <c r="AL10" s="54">
        <f>データ!V6</f>
        <v>448</v>
      </c>
      <c r="AM10" s="54"/>
      <c r="AN10" s="54"/>
      <c r="AO10" s="54"/>
      <c r="AP10" s="54"/>
      <c r="AQ10" s="54"/>
      <c r="AR10" s="54"/>
      <c r="AS10" s="54"/>
      <c r="AT10" s="53">
        <f>データ!W6</f>
        <v>0.19</v>
      </c>
      <c r="AU10" s="53"/>
      <c r="AV10" s="53"/>
      <c r="AW10" s="53"/>
      <c r="AX10" s="53"/>
      <c r="AY10" s="53"/>
      <c r="AZ10" s="53"/>
      <c r="BA10" s="53"/>
      <c r="BB10" s="53">
        <f>データ!X6</f>
        <v>2357.89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45</v>
      </c>
      <c r="N86" s="12" t="s">
        <v>43</v>
      </c>
      <c r="O86" s="12" t="str">
        <f>データ!EO6</f>
        <v>【0.02】</v>
      </c>
    </row>
  </sheetData>
  <sheetProtection algorithmName="SHA-512" hashValue="fvHEPbjtWeFTgKMgDxRQFstZ/p38+MOmjHUu7fX+9aaJRvPfJ4MnkdKiP3Mj5PYzMjvMTDOI2zUbX11gS70ivw==" saltValue="OgQ/cOMl+8ia5ixbofn1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423211</v>
      </c>
      <c r="D6" s="19">
        <f t="shared" si="3"/>
        <v>47</v>
      </c>
      <c r="E6" s="19">
        <f t="shared" si="3"/>
        <v>17</v>
      </c>
      <c r="F6" s="19">
        <f t="shared" si="3"/>
        <v>5</v>
      </c>
      <c r="G6" s="19">
        <f t="shared" si="3"/>
        <v>0</v>
      </c>
      <c r="H6" s="19" t="str">
        <f t="shared" si="3"/>
        <v>長崎県　東彼杵町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6.07</v>
      </c>
      <c r="Q6" s="20">
        <f t="shared" si="3"/>
        <v>97.65</v>
      </c>
      <c r="R6" s="20">
        <f t="shared" si="3"/>
        <v>3160</v>
      </c>
      <c r="S6" s="20">
        <f t="shared" si="3"/>
        <v>7453</v>
      </c>
      <c r="T6" s="20">
        <f t="shared" si="3"/>
        <v>74.290000000000006</v>
      </c>
      <c r="U6" s="20">
        <f t="shared" si="3"/>
        <v>100.32</v>
      </c>
      <c r="V6" s="20">
        <f t="shared" si="3"/>
        <v>448</v>
      </c>
      <c r="W6" s="20">
        <f t="shared" si="3"/>
        <v>0.19</v>
      </c>
      <c r="X6" s="20">
        <f t="shared" si="3"/>
        <v>2357.89</v>
      </c>
      <c r="Y6" s="21">
        <f>IF(Y7="",NA(),Y7)</f>
        <v>99.57</v>
      </c>
      <c r="Z6" s="21">
        <f t="shared" ref="Z6:AH6" si="4">IF(Z7="",NA(),Z7)</f>
        <v>99.98</v>
      </c>
      <c r="AA6" s="21">
        <f t="shared" si="4"/>
        <v>92.09</v>
      </c>
      <c r="AB6" s="21">
        <f t="shared" si="4"/>
        <v>104.09</v>
      </c>
      <c r="AC6" s="21">
        <f t="shared" si="4"/>
        <v>115.79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3290.82</v>
      </c>
      <c r="BG6" s="21">
        <f t="shared" ref="BG6:BO6" si="7">IF(BG7="",NA(),BG7)</f>
        <v>3007.24</v>
      </c>
      <c r="BH6" s="21">
        <f t="shared" si="7"/>
        <v>3016.09</v>
      </c>
      <c r="BI6" s="21">
        <f t="shared" si="7"/>
        <v>2738.62</v>
      </c>
      <c r="BJ6" s="21">
        <f t="shared" si="7"/>
        <v>2537.7199999999998</v>
      </c>
      <c r="BK6" s="21">
        <f t="shared" si="7"/>
        <v>826.83</v>
      </c>
      <c r="BL6" s="21">
        <f t="shared" si="7"/>
        <v>867.83</v>
      </c>
      <c r="BM6" s="21">
        <f t="shared" si="7"/>
        <v>791.76</v>
      </c>
      <c r="BN6" s="21">
        <f t="shared" si="7"/>
        <v>900.82</v>
      </c>
      <c r="BO6" s="21">
        <f t="shared" si="7"/>
        <v>839.21</v>
      </c>
      <c r="BP6" s="20" t="str">
        <f>IF(BP7="","",IF(BP7="-","【-】","【"&amp;SUBSTITUTE(TEXT(BP7,"#,##0.00"),"-","△")&amp;"】"))</f>
        <v>【785.10】</v>
      </c>
      <c r="BQ6" s="21">
        <f>IF(BQ7="",NA(),BQ7)</f>
        <v>76.84</v>
      </c>
      <c r="BR6" s="21">
        <f t="shared" ref="BR6:BZ6" si="8">IF(BR7="",NA(),BR7)</f>
        <v>89.05</v>
      </c>
      <c r="BS6" s="21">
        <f t="shared" si="8"/>
        <v>70.42</v>
      </c>
      <c r="BT6" s="21">
        <f t="shared" si="8"/>
        <v>69.06</v>
      </c>
      <c r="BU6" s="21">
        <f t="shared" si="8"/>
        <v>52.63</v>
      </c>
      <c r="BV6" s="21">
        <f t="shared" si="8"/>
        <v>57.31</v>
      </c>
      <c r="BW6" s="21">
        <f t="shared" si="8"/>
        <v>57.08</v>
      </c>
      <c r="BX6" s="21">
        <f t="shared" si="8"/>
        <v>56.26</v>
      </c>
      <c r="BY6" s="21">
        <f t="shared" si="8"/>
        <v>52.94</v>
      </c>
      <c r="BZ6" s="21">
        <f t="shared" si="8"/>
        <v>52.05</v>
      </c>
      <c r="CA6" s="20" t="str">
        <f>IF(CA7="","",IF(CA7="-","【-】","【"&amp;SUBSTITUTE(TEXT(CA7,"#,##0.00"),"-","△")&amp;"】"))</f>
        <v>【56.93】</v>
      </c>
      <c r="CB6" s="21">
        <f>IF(CB7="",NA(),CB7)</f>
        <v>209.98</v>
      </c>
      <c r="CC6" s="21">
        <f t="shared" ref="CC6:CK6" si="9">IF(CC7="",NA(),CC7)</f>
        <v>186.44</v>
      </c>
      <c r="CD6" s="21">
        <f t="shared" si="9"/>
        <v>234.21</v>
      </c>
      <c r="CE6" s="21">
        <f t="shared" si="9"/>
        <v>239.61</v>
      </c>
      <c r="CF6" s="21">
        <f t="shared" si="9"/>
        <v>313.44</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50.43</v>
      </c>
      <c r="CN6" s="21">
        <f t="shared" ref="CN6:CV6" si="10">IF(CN7="",NA(),CN7)</f>
        <v>56.09</v>
      </c>
      <c r="CO6" s="21">
        <f t="shared" si="10"/>
        <v>50</v>
      </c>
      <c r="CP6" s="21">
        <f t="shared" si="10"/>
        <v>48.7</v>
      </c>
      <c r="CQ6" s="21">
        <f t="shared" si="10"/>
        <v>47.83</v>
      </c>
      <c r="CR6" s="21">
        <f t="shared" si="10"/>
        <v>50.14</v>
      </c>
      <c r="CS6" s="21">
        <f t="shared" si="10"/>
        <v>54.83</v>
      </c>
      <c r="CT6" s="21">
        <f t="shared" si="10"/>
        <v>66.53</v>
      </c>
      <c r="CU6" s="21">
        <f t="shared" si="10"/>
        <v>52.35</v>
      </c>
      <c r="CV6" s="21">
        <f t="shared" si="10"/>
        <v>46.25</v>
      </c>
      <c r="CW6" s="20" t="str">
        <f>IF(CW7="","",IF(CW7="-","【-】","【"&amp;SUBSTITUTE(TEXT(CW7,"#,##0.00"),"-","△")&amp;"】"))</f>
        <v>【49.87】</v>
      </c>
      <c r="CX6" s="21">
        <f>IF(CX7="",NA(),CX7)</f>
        <v>90.35</v>
      </c>
      <c r="CY6" s="21">
        <f t="shared" ref="CY6:DG6" si="11">IF(CY7="",NA(),CY7)</f>
        <v>90.12</v>
      </c>
      <c r="CZ6" s="21">
        <f t="shared" si="11"/>
        <v>91.51</v>
      </c>
      <c r="DA6" s="21">
        <f t="shared" si="11"/>
        <v>93.82</v>
      </c>
      <c r="DB6" s="21">
        <f t="shared" si="11"/>
        <v>94.42</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423211</v>
      </c>
      <c r="D7" s="23">
        <v>47</v>
      </c>
      <c r="E7" s="23">
        <v>17</v>
      </c>
      <c r="F7" s="23">
        <v>5</v>
      </c>
      <c r="G7" s="23">
        <v>0</v>
      </c>
      <c r="H7" s="23" t="s">
        <v>99</v>
      </c>
      <c r="I7" s="23" t="s">
        <v>100</v>
      </c>
      <c r="J7" s="23" t="s">
        <v>101</v>
      </c>
      <c r="K7" s="23" t="s">
        <v>102</v>
      </c>
      <c r="L7" s="23" t="s">
        <v>103</v>
      </c>
      <c r="M7" s="23" t="s">
        <v>104</v>
      </c>
      <c r="N7" s="24" t="s">
        <v>105</v>
      </c>
      <c r="O7" s="24" t="s">
        <v>106</v>
      </c>
      <c r="P7" s="24">
        <v>6.07</v>
      </c>
      <c r="Q7" s="24">
        <v>97.65</v>
      </c>
      <c r="R7" s="24">
        <v>3160</v>
      </c>
      <c r="S7" s="24">
        <v>7453</v>
      </c>
      <c r="T7" s="24">
        <v>74.290000000000006</v>
      </c>
      <c r="U7" s="24">
        <v>100.32</v>
      </c>
      <c r="V7" s="24">
        <v>448</v>
      </c>
      <c r="W7" s="24">
        <v>0.19</v>
      </c>
      <c r="X7" s="24">
        <v>2357.89</v>
      </c>
      <c r="Y7" s="24">
        <v>99.57</v>
      </c>
      <c r="Z7" s="24">
        <v>99.98</v>
      </c>
      <c r="AA7" s="24">
        <v>92.09</v>
      </c>
      <c r="AB7" s="24">
        <v>104.09</v>
      </c>
      <c r="AC7" s="24">
        <v>115.79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3290.82</v>
      </c>
      <c r="BG7" s="24">
        <v>3007.24</v>
      </c>
      <c r="BH7" s="24">
        <v>3016.09</v>
      </c>
      <c r="BI7" s="24">
        <v>2738.62</v>
      </c>
      <c r="BJ7" s="24">
        <v>2537.7199999999998</v>
      </c>
      <c r="BK7" s="24">
        <v>826.83</v>
      </c>
      <c r="BL7" s="24">
        <v>867.83</v>
      </c>
      <c r="BM7" s="24">
        <v>791.76</v>
      </c>
      <c r="BN7" s="24">
        <v>900.82</v>
      </c>
      <c r="BO7" s="24">
        <v>839.21</v>
      </c>
      <c r="BP7" s="24">
        <v>785.1</v>
      </c>
      <c r="BQ7" s="24">
        <v>76.84</v>
      </c>
      <c r="BR7" s="24">
        <v>89.05</v>
      </c>
      <c r="BS7" s="24">
        <v>70.42</v>
      </c>
      <c r="BT7" s="24">
        <v>69.06</v>
      </c>
      <c r="BU7" s="24">
        <v>52.63</v>
      </c>
      <c r="BV7" s="24">
        <v>57.31</v>
      </c>
      <c r="BW7" s="24">
        <v>57.08</v>
      </c>
      <c r="BX7" s="24">
        <v>56.26</v>
      </c>
      <c r="BY7" s="24">
        <v>52.94</v>
      </c>
      <c r="BZ7" s="24">
        <v>52.05</v>
      </c>
      <c r="CA7" s="24">
        <v>56.93</v>
      </c>
      <c r="CB7" s="24">
        <v>209.98</v>
      </c>
      <c r="CC7" s="24">
        <v>186.44</v>
      </c>
      <c r="CD7" s="24">
        <v>234.21</v>
      </c>
      <c r="CE7" s="24">
        <v>239.61</v>
      </c>
      <c r="CF7" s="24">
        <v>313.44</v>
      </c>
      <c r="CG7" s="24">
        <v>273.52</v>
      </c>
      <c r="CH7" s="24">
        <v>274.99</v>
      </c>
      <c r="CI7" s="24">
        <v>282.08999999999997</v>
      </c>
      <c r="CJ7" s="24">
        <v>303.27999999999997</v>
      </c>
      <c r="CK7" s="24">
        <v>301.86</v>
      </c>
      <c r="CL7" s="24">
        <v>271.14999999999998</v>
      </c>
      <c r="CM7" s="24">
        <v>50.43</v>
      </c>
      <c r="CN7" s="24">
        <v>56.09</v>
      </c>
      <c r="CO7" s="24">
        <v>50</v>
      </c>
      <c r="CP7" s="24">
        <v>48.7</v>
      </c>
      <c r="CQ7" s="24">
        <v>47.83</v>
      </c>
      <c r="CR7" s="24">
        <v>50.14</v>
      </c>
      <c r="CS7" s="24">
        <v>54.83</v>
      </c>
      <c r="CT7" s="24">
        <v>66.53</v>
      </c>
      <c r="CU7" s="24">
        <v>52.35</v>
      </c>
      <c r="CV7" s="24">
        <v>46.25</v>
      </c>
      <c r="CW7" s="24">
        <v>49.87</v>
      </c>
      <c r="CX7" s="24">
        <v>90.35</v>
      </c>
      <c r="CY7" s="24">
        <v>90.12</v>
      </c>
      <c r="CZ7" s="24">
        <v>91.51</v>
      </c>
      <c r="DA7" s="24">
        <v>93.82</v>
      </c>
      <c r="DB7" s="24">
        <v>94.42</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東彼杵町</cp:lastModifiedBy>
  <dcterms:created xsi:type="dcterms:W3CDTF">2025-01-24T07:36:41Z</dcterms:created>
  <dcterms:modified xsi:type="dcterms:W3CDTF">2025-01-28T07:30:20Z</dcterms:modified>
  <cp:category/>
</cp:coreProperties>
</file>