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8010\■建設業指導班共有フォルダ■\07 格付表・主観点・入札承継・経常JV関係\格付表作成\格付表作成・配布\R7格付表作成\02_格付表（白本）作成\県内工事\部品\"/>
    </mc:Choice>
  </mc:AlternateContent>
  <xr:revisionPtr revIDLastSave="0" documentId="13_ncr:1_{3B9A8650-089A-4155-A138-58C2EBC662EE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R7受任者一覧" sheetId="10" r:id="rId1"/>
  </sheets>
  <definedNames>
    <definedName name="_xlnm._FilterDatabase" localSheetId="0" hidden="1">'R7受任者一覧'!$A$4:$AP$113</definedName>
    <definedName name="_xlnm.Print_Area" localSheetId="0">'R7受任者一覧'!$A$1:$AM$114</definedName>
    <definedName name="_xlnm.Print_Titles" localSheetId="0">'R7受任者一覧'!$2:$4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60" i="10" l="1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AL112" i="10"/>
  <c r="AK112" i="10"/>
  <c r="AJ112" i="10"/>
  <c r="AI112" i="10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AL87" i="10"/>
  <c r="AK87" i="10"/>
  <c r="AJ87" i="10"/>
  <c r="AI87" i="10"/>
  <c r="AH87" i="10"/>
  <c r="AG87" i="10"/>
  <c r="AF87" i="10"/>
  <c r="AE87" i="10"/>
  <c r="AD87" i="10"/>
  <c r="AC87" i="10"/>
  <c r="AB87" i="10"/>
  <c r="AA87" i="10"/>
  <c r="Z87" i="10"/>
  <c r="Y87" i="10"/>
  <c r="X87" i="10"/>
  <c r="W87" i="10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AB47" i="10"/>
  <c r="AL47" i="10"/>
  <c r="AK47" i="10"/>
  <c r="AJ47" i="10"/>
  <c r="AI47" i="10"/>
  <c r="AH47" i="10"/>
  <c r="AG47" i="10"/>
  <c r="AF47" i="10"/>
  <c r="AE47" i="10"/>
  <c r="AD47" i="10"/>
  <c r="AC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AL113" i="10"/>
  <c r="AK113" i="10"/>
  <c r="AJ113" i="10"/>
  <c r="AI113" i="10"/>
  <c r="AH113" i="10"/>
  <c r="AG113" i="10"/>
  <c r="AF113" i="10"/>
  <c r="AE113" i="10"/>
  <c r="AD113" i="10"/>
  <c r="AC113" i="10"/>
  <c r="AB113" i="10"/>
  <c r="AA113" i="10"/>
  <c r="Z113" i="10"/>
  <c r="Y113" i="10"/>
  <c r="X113" i="10"/>
  <c r="W113" i="10"/>
  <c r="V113" i="10"/>
  <c r="U113" i="10"/>
  <c r="T113" i="10"/>
  <c r="S113" i="10"/>
  <c r="R113" i="10"/>
  <c r="Q113" i="10"/>
  <c r="P113" i="10"/>
  <c r="O113" i="10"/>
  <c r="N113" i="10"/>
  <c r="M113" i="10"/>
  <c r="L113" i="10"/>
  <c r="K113" i="10"/>
  <c r="J113" i="10"/>
  <c r="AL111" i="10"/>
  <c r="AK111" i="10"/>
  <c r="AJ111" i="10"/>
  <c r="AI111" i="10"/>
  <c r="AH111" i="10"/>
  <c r="AG111" i="10"/>
  <c r="AF111" i="10"/>
  <c r="AE111" i="10"/>
  <c r="AD111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M111" i="10"/>
  <c r="L111" i="10"/>
  <c r="K111" i="10"/>
  <c r="J111" i="10"/>
  <c r="AL110" i="10"/>
  <c r="AK110" i="10"/>
  <c r="AJ110" i="10"/>
  <c r="AI110" i="10"/>
  <c r="AH110" i="10"/>
  <c r="AG110" i="10"/>
  <c r="AF110" i="10"/>
  <c r="AE110" i="10"/>
  <c r="AD110" i="10"/>
  <c r="AC110" i="10"/>
  <c r="AB110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AL109" i="10"/>
  <c r="AK109" i="10"/>
  <c r="AJ109" i="10"/>
  <c r="AI109" i="10"/>
  <c r="AH109" i="10"/>
  <c r="AG109" i="10"/>
  <c r="AF109" i="10"/>
  <c r="AE109" i="10"/>
  <c r="AD109" i="10"/>
  <c r="AC109" i="10"/>
  <c r="AB109" i="10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AL108" i="10"/>
  <c r="AK108" i="10"/>
  <c r="AJ108" i="10"/>
  <c r="AI108" i="10"/>
  <c r="AH108" i="10"/>
  <c r="AG108" i="10"/>
  <c r="AF108" i="10"/>
  <c r="AE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AL107" i="10"/>
  <c r="AK107" i="10"/>
  <c r="AJ107" i="10"/>
  <c r="AI107" i="10"/>
  <c r="AH107" i="10"/>
  <c r="AG107" i="10"/>
  <c r="AF107" i="10"/>
  <c r="AE107" i="10"/>
  <c r="AD107" i="10"/>
  <c r="AC107" i="10"/>
  <c r="AB107" i="10"/>
  <c r="AA107" i="10"/>
  <c r="Z107" i="10"/>
  <c r="Y107" i="10"/>
  <c r="X107" i="10"/>
  <c r="W107" i="10"/>
  <c r="V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AL106" i="10"/>
  <c r="AK106" i="10"/>
  <c r="AJ106" i="10"/>
  <c r="AI106" i="10"/>
  <c r="AH106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AL105" i="10"/>
  <c r="AK105" i="10"/>
  <c r="AJ105" i="10"/>
  <c r="AI105" i="10"/>
  <c r="AH105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AL104" i="10"/>
  <c r="AK104" i="10"/>
  <c r="AJ104" i="10"/>
  <c r="AI104" i="10"/>
  <c r="AH104" i="10"/>
  <c r="AG104" i="10"/>
  <c r="AF104" i="10"/>
  <c r="AE104" i="10"/>
  <c r="AD104" i="10"/>
  <c r="AC104" i="10"/>
  <c r="AB104" i="10"/>
  <c r="AA104" i="10"/>
  <c r="Z104" i="10"/>
  <c r="Y104" i="10"/>
  <c r="X104" i="10"/>
  <c r="W104" i="10"/>
  <c r="V104" i="10"/>
  <c r="U104" i="10"/>
  <c r="T104" i="10"/>
  <c r="S104" i="10"/>
  <c r="R104" i="10"/>
  <c r="Q104" i="10"/>
  <c r="P104" i="10"/>
  <c r="O104" i="10"/>
  <c r="N104" i="10"/>
  <c r="M104" i="10"/>
  <c r="L104" i="10"/>
  <c r="K104" i="10"/>
  <c r="J104" i="10"/>
  <c r="AL103" i="10"/>
  <c r="AK103" i="10"/>
  <c r="AJ103" i="10"/>
  <c r="AI103" i="10"/>
  <c r="AH103" i="10"/>
  <c r="AG103" i="10"/>
  <c r="AF103" i="10"/>
  <c r="AE103" i="10"/>
  <c r="AD103" i="10"/>
  <c r="AC103" i="10"/>
  <c r="AB103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AL102" i="10"/>
  <c r="AK102" i="10"/>
  <c r="AJ102" i="10"/>
  <c r="AI102" i="10"/>
  <c r="AH102" i="10"/>
  <c r="AG102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AL101" i="10"/>
  <c r="AK101" i="10"/>
  <c r="AJ101" i="10"/>
  <c r="AI101" i="10"/>
  <c r="AH101" i="10"/>
  <c r="AG101" i="10"/>
  <c r="AF101" i="10"/>
  <c r="AE101" i="10"/>
  <c r="AD101" i="10"/>
  <c r="AC101" i="10"/>
  <c r="AB101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AL100" i="10"/>
  <c r="AK100" i="10"/>
  <c r="AJ100" i="10"/>
  <c r="AI100" i="10"/>
  <c r="AH100" i="10"/>
  <c r="AG100" i="10"/>
  <c r="AF100" i="10"/>
  <c r="AE100" i="10"/>
  <c r="AD100" i="10"/>
  <c r="AC100" i="10"/>
  <c r="AB100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AL99" i="10"/>
  <c r="AK99" i="10"/>
  <c r="AJ99" i="10"/>
  <c r="AI99" i="10"/>
  <c r="AH99" i="10"/>
  <c r="AG99" i="10"/>
  <c r="AF99" i="10"/>
  <c r="AE99" i="10"/>
  <c r="AD99" i="10"/>
  <c r="AC99" i="10"/>
  <c r="AB99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AL98" i="10"/>
  <c r="AK98" i="10"/>
  <c r="AJ98" i="10"/>
  <c r="AI98" i="10"/>
  <c r="AH98" i="10"/>
  <c r="AG98" i="10"/>
  <c r="AF98" i="10"/>
  <c r="AE98" i="10"/>
  <c r="AD98" i="10"/>
  <c r="AC98" i="10"/>
  <c r="AB98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AL97" i="10"/>
  <c r="AK97" i="10"/>
  <c r="AJ97" i="10"/>
  <c r="AI97" i="10"/>
  <c r="AH97" i="10"/>
  <c r="AG97" i="10"/>
  <c r="AF97" i="10"/>
  <c r="AE97" i="10"/>
  <c r="AD97" i="10"/>
  <c r="AC97" i="10"/>
  <c r="AB97" i="10"/>
  <c r="AA97" i="10"/>
  <c r="Z97" i="10"/>
  <c r="Y97" i="10"/>
  <c r="X97" i="10"/>
  <c r="W97" i="10"/>
  <c r="V97" i="10"/>
  <c r="U97" i="10"/>
  <c r="T97" i="10"/>
  <c r="S97" i="10"/>
  <c r="R97" i="10"/>
  <c r="Q97" i="10"/>
  <c r="P97" i="10"/>
  <c r="O97" i="10"/>
  <c r="N97" i="10"/>
  <c r="M97" i="10"/>
  <c r="L97" i="10"/>
  <c r="K97" i="10"/>
  <c r="J97" i="10"/>
  <c r="AL96" i="10"/>
  <c r="AK96" i="10"/>
  <c r="AJ96" i="10"/>
  <c r="AI96" i="10"/>
  <c r="AH96" i="10"/>
  <c r="AG96" i="10"/>
  <c r="AF96" i="10"/>
  <c r="AE96" i="10"/>
  <c r="AD96" i="10"/>
  <c r="AC96" i="10"/>
  <c r="AB96" i="10"/>
  <c r="AA96" i="10"/>
  <c r="Z96" i="10"/>
  <c r="Y96" i="10"/>
  <c r="X96" i="10"/>
  <c r="W96" i="10"/>
  <c r="V96" i="10"/>
  <c r="U96" i="10"/>
  <c r="T96" i="10"/>
  <c r="S96" i="10"/>
  <c r="R96" i="10"/>
  <c r="Q96" i="10"/>
  <c r="P96" i="10"/>
  <c r="O96" i="10"/>
  <c r="N96" i="10"/>
  <c r="M96" i="10"/>
  <c r="L96" i="10"/>
  <c r="K96" i="10"/>
  <c r="J96" i="10"/>
  <c r="AL95" i="10"/>
  <c r="AK95" i="10"/>
  <c r="AJ95" i="10"/>
  <c r="AI95" i="10"/>
  <c r="AH95" i="10"/>
  <c r="AG95" i="10"/>
  <c r="AF95" i="10"/>
  <c r="AE95" i="10"/>
  <c r="AD95" i="10"/>
  <c r="AC95" i="10"/>
  <c r="AB95" i="10"/>
  <c r="AA95" i="10"/>
  <c r="Z95" i="10"/>
  <c r="Y95" i="10"/>
  <c r="X95" i="10"/>
  <c r="W95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AL89" i="10"/>
  <c r="AK89" i="10"/>
  <c r="AJ89" i="10"/>
  <c r="AI89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AL94" i="10"/>
  <c r="AK94" i="10"/>
  <c r="AJ94" i="10"/>
  <c r="AI94" i="10"/>
  <c r="AH94" i="10"/>
  <c r="AG94" i="10"/>
  <c r="AF94" i="10"/>
  <c r="AE94" i="10"/>
  <c r="AD94" i="10"/>
  <c r="AC94" i="10"/>
  <c r="AB94" i="10"/>
  <c r="AA94" i="10"/>
  <c r="Z94" i="10"/>
  <c r="Y94" i="10"/>
  <c r="X94" i="10"/>
  <c r="W94" i="10"/>
  <c r="V94" i="10"/>
  <c r="U94" i="10"/>
  <c r="T94" i="10"/>
  <c r="S94" i="10"/>
  <c r="R94" i="10"/>
  <c r="Q94" i="10"/>
  <c r="P94" i="10"/>
  <c r="O94" i="10"/>
  <c r="N94" i="10"/>
  <c r="M94" i="10"/>
  <c r="L94" i="10"/>
  <c r="K94" i="10"/>
  <c r="J94" i="10"/>
  <c r="AL93" i="10"/>
  <c r="AK93" i="10"/>
  <c r="AJ93" i="10"/>
  <c r="AI93" i="10"/>
  <c r="AH93" i="10"/>
  <c r="AG93" i="10"/>
  <c r="AF93" i="10"/>
  <c r="AE93" i="10"/>
  <c r="AD93" i="10"/>
  <c r="AC93" i="10"/>
  <c r="AB93" i="10"/>
  <c r="AA93" i="10"/>
  <c r="Z93" i="10"/>
  <c r="Y93" i="10"/>
  <c r="X93" i="10"/>
  <c r="W93" i="10"/>
  <c r="V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AL92" i="10"/>
  <c r="AK92" i="10"/>
  <c r="AJ92" i="10"/>
  <c r="AI92" i="10"/>
  <c r="AH92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AL91" i="10"/>
  <c r="AK91" i="10"/>
  <c r="AJ91" i="10"/>
  <c r="AI91" i="10"/>
  <c r="AH91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AL90" i="10"/>
  <c r="AK90" i="10"/>
  <c r="AJ90" i="10"/>
  <c r="AI90" i="10"/>
  <c r="AH90" i="10"/>
  <c r="AG90" i="10"/>
  <c r="AF90" i="10"/>
  <c r="AE90" i="10"/>
  <c r="AD90" i="10"/>
  <c r="AC90" i="10"/>
  <c r="AB90" i="10"/>
  <c r="AA90" i="10"/>
  <c r="Z90" i="10"/>
  <c r="Y90" i="10"/>
  <c r="X90" i="10"/>
  <c r="W90" i="10"/>
  <c r="V90" i="10"/>
  <c r="U90" i="10"/>
  <c r="T90" i="10"/>
  <c r="S90" i="10"/>
  <c r="R90" i="10"/>
  <c r="Q90" i="10"/>
  <c r="P90" i="10"/>
  <c r="O90" i="10"/>
  <c r="N90" i="10"/>
  <c r="M90" i="10"/>
  <c r="L90" i="10"/>
  <c r="K90" i="10"/>
  <c r="J90" i="10"/>
  <c r="AL86" i="10"/>
  <c r="AK86" i="10"/>
  <c r="AJ86" i="10"/>
  <c r="AI86" i="10"/>
  <c r="AH86" i="10"/>
  <c r="AG86" i="10"/>
  <c r="AF86" i="10"/>
  <c r="AE86" i="10"/>
  <c r="AD86" i="10"/>
  <c r="AC86" i="10"/>
  <c r="AB86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AL85" i="10"/>
  <c r="AK85" i="10"/>
  <c r="AJ85" i="10"/>
  <c r="AI85" i="10"/>
  <c r="AH85" i="10"/>
  <c r="AG85" i="10"/>
  <c r="AF85" i="10"/>
  <c r="AE85" i="10"/>
  <c r="AD85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AL84" i="10"/>
  <c r="AK84" i="10"/>
  <c r="AJ84" i="10"/>
  <c r="AI84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AL82" i="10"/>
  <c r="AK82" i="10"/>
  <c r="AJ82" i="10"/>
  <c r="AI82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AL81" i="10"/>
  <c r="AK81" i="10"/>
  <c r="AJ81" i="10"/>
  <c r="AI81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AL79" i="10"/>
  <c r="AK79" i="10"/>
  <c r="AJ79" i="10"/>
  <c r="AI79" i="10"/>
  <c r="AH79" i="10"/>
  <c r="AG79" i="10"/>
  <c r="AF79" i="10"/>
  <c r="AE79" i="10"/>
  <c r="AD79" i="10"/>
  <c r="AC79" i="10"/>
  <c r="AB79" i="10"/>
  <c r="AA79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AL78" i="10"/>
  <c r="AK78" i="10"/>
  <c r="AJ78" i="10"/>
  <c r="AI78" i="10"/>
  <c r="AH78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AL77" i="10"/>
  <c r="AK77" i="10"/>
  <c r="AJ77" i="10"/>
  <c r="AI77" i="10"/>
  <c r="AH77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AL75" i="10"/>
  <c r="AK75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AL74" i="10"/>
  <c r="AK74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AL72" i="10"/>
  <c r="AK72" i="10"/>
  <c r="AJ72" i="10"/>
  <c r="AI72" i="10"/>
  <c r="AH72" i="10"/>
  <c r="AG72" i="10"/>
  <c r="AF72" i="10"/>
  <c r="AE72" i="10"/>
  <c r="AD72" i="10"/>
  <c r="AC72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AL69" i="10"/>
  <c r="AK69" i="10"/>
  <c r="AJ69" i="10"/>
  <c r="AI69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AL6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AL64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AL61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AL59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</calcChain>
</file>

<file path=xl/sharedStrings.xml><?xml version="1.0" encoding="utf-8"?>
<sst xmlns="http://schemas.openxmlformats.org/spreadsheetml/2006/main" count="1741" uniqueCount="519">
  <si>
    <t>諫早営業所</t>
  </si>
  <si>
    <t>し</t>
  </si>
  <si>
    <t>島原営業所</t>
  </si>
  <si>
    <t>愛野営業所</t>
  </si>
  <si>
    <t>0957-36-0078</t>
  </si>
  <si>
    <t>西海支店</t>
  </si>
  <si>
    <t>雲仙営業所</t>
  </si>
  <si>
    <t>島原支店</t>
  </si>
  <si>
    <t>折田建設工業（株）</t>
  </si>
  <si>
    <t>西彼支店</t>
  </si>
  <si>
    <t>五島営業所</t>
  </si>
  <si>
    <t>対馬営業所</t>
  </si>
  <si>
    <t>西海営業所</t>
  </si>
  <si>
    <t>大村営業所</t>
  </si>
  <si>
    <t>大村市西大村本町３００－２</t>
  </si>
  <si>
    <t>0957-53-1850</t>
  </si>
  <si>
    <t>松島建設工業（株）</t>
  </si>
  <si>
    <t>0959-22-0536</t>
  </si>
  <si>
    <t>諫早支店</t>
  </si>
  <si>
    <t>0959-27-0003</t>
  </si>
  <si>
    <t>対馬支店</t>
  </si>
  <si>
    <t>（株）長崎土建工業所</t>
  </si>
  <si>
    <t>島原市本光寺町４４００</t>
  </si>
  <si>
    <t>0957-63-1213</t>
  </si>
  <si>
    <t>雲仙市愛野町乙３５２２－１</t>
  </si>
  <si>
    <t>長崎営業所</t>
  </si>
  <si>
    <t>長星安全産業（株）</t>
  </si>
  <si>
    <t>佐世保営業所</t>
  </si>
  <si>
    <t>佐世保市江上町７１１</t>
  </si>
  <si>
    <t>0956-58-3018</t>
  </si>
  <si>
    <t>西州建設（株）</t>
  </si>
  <si>
    <t>（有）中村防災</t>
  </si>
  <si>
    <t>五島市篭渕町１２２４－１３</t>
  </si>
  <si>
    <t>0959-72-4518</t>
  </si>
  <si>
    <t>（株）みずほ電設</t>
  </si>
  <si>
    <t>大菱電気工業（株）</t>
  </si>
  <si>
    <t>松浦営業所</t>
  </si>
  <si>
    <t>0956-75-3222</t>
  </si>
  <si>
    <t>トノカワ電業（株）</t>
  </si>
  <si>
    <t>（株）山本造園土木</t>
  </si>
  <si>
    <t>0956-72-0313</t>
  </si>
  <si>
    <t>大坪建設（株）</t>
  </si>
  <si>
    <t>県北営業所</t>
  </si>
  <si>
    <t>大坪　喜一</t>
  </si>
  <si>
    <t>0956-65-3208</t>
  </si>
  <si>
    <t>壱岐支店</t>
  </si>
  <si>
    <t>（株）ダイコウ建設</t>
  </si>
  <si>
    <t>大石建設（株）</t>
  </si>
  <si>
    <t>長崎支店</t>
  </si>
  <si>
    <t>0959-44-0232</t>
  </si>
  <si>
    <t>主藤　庄八郎</t>
  </si>
  <si>
    <t>0920-52-4111</t>
  </si>
  <si>
    <t>（株）今村組</t>
  </si>
  <si>
    <t>長崎市樺島町９－１８</t>
  </si>
  <si>
    <t>095-820-2607</t>
  </si>
  <si>
    <t>0920-53-5778</t>
  </si>
  <si>
    <t>（株）才津組</t>
  </si>
  <si>
    <t>國松　政博</t>
  </si>
  <si>
    <t>095-818-8868</t>
  </si>
  <si>
    <t>五島技建工業（株）</t>
  </si>
  <si>
    <t>（株）興和開発</t>
  </si>
  <si>
    <t>（株）萩原組</t>
  </si>
  <si>
    <t>（株）坂本組</t>
  </si>
  <si>
    <t>0920-52-2442</t>
  </si>
  <si>
    <t>（株）壱松組</t>
  </si>
  <si>
    <t>佐世保支店</t>
  </si>
  <si>
    <t>杉山　英美</t>
  </si>
  <si>
    <t>佐世保市吉井町橋川内５９７－２</t>
  </si>
  <si>
    <t>0956-64-4288</t>
  </si>
  <si>
    <t>佐世保市白木町３－１８</t>
  </si>
  <si>
    <t>0956-23-3311</t>
  </si>
  <si>
    <t>雲仙市愛野町乙４１３－１</t>
  </si>
  <si>
    <t>0957-36-2401</t>
  </si>
  <si>
    <t>（株）西海建設</t>
  </si>
  <si>
    <t>西海市大瀬戸町瀬戸樫浦郷２２７８－５９</t>
  </si>
  <si>
    <t>0959-22-0295</t>
  </si>
  <si>
    <t>佐世保市藤原町２－７</t>
  </si>
  <si>
    <t>0956-31-3551</t>
  </si>
  <si>
    <t>諫早市久山町１７９３</t>
  </si>
  <si>
    <t>0957-55-3652</t>
  </si>
  <si>
    <t>五島本部</t>
  </si>
  <si>
    <t>五島市東浜町１－１５－１</t>
  </si>
  <si>
    <t>0959-72-8230</t>
  </si>
  <si>
    <t>（株）三基</t>
  </si>
  <si>
    <t>協和機電工業（株）</t>
  </si>
  <si>
    <t>諫早市真崎町１９０３</t>
  </si>
  <si>
    <t>0957-25-1189</t>
  </si>
  <si>
    <t>森田　智浩</t>
  </si>
  <si>
    <t>上五島営業所</t>
  </si>
  <si>
    <t>（株）ウヱノ</t>
  </si>
  <si>
    <t>中島　久次</t>
  </si>
  <si>
    <t>0920-54-4708</t>
  </si>
  <si>
    <t>諫早市早見町１２４２－２２</t>
  </si>
  <si>
    <t>0957-28-0707</t>
  </si>
  <si>
    <t>（株）大島造船所</t>
  </si>
  <si>
    <t>（株）安全総業</t>
  </si>
  <si>
    <t>0957-54-8771</t>
  </si>
  <si>
    <t>宅島建設（株）</t>
  </si>
  <si>
    <t>095-862-2202</t>
  </si>
  <si>
    <t>0957-49-8770</t>
  </si>
  <si>
    <t>星野建設（株）</t>
  </si>
  <si>
    <t>星野　光圀</t>
  </si>
  <si>
    <t>対馬市厳原町東里１－４</t>
  </si>
  <si>
    <t>0920-52-0433</t>
  </si>
  <si>
    <t>西部道路（株）</t>
  </si>
  <si>
    <t>対馬市上県町佐須奈乙８６８－２</t>
  </si>
  <si>
    <t>0920-84-2510</t>
  </si>
  <si>
    <t>（株）梅村組</t>
  </si>
  <si>
    <t>095-822-3114</t>
  </si>
  <si>
    <t>門田建設（株）</t>
  </si>
  <si>
    <t>五島支店</t>
  </si>
  <si>
    <t>高塚　秀悟</t>
  </si>
  <si>
    <t>0959-42-3232</t>
  </si>
  <si>
    <t>生月本店</t>
  </si>
  <si>
    <t>鳥山　真一</t>
  </si>
  <si>
    <t>平戸市生月町里免１０２５</t>
  </si>
  <si>
    <t>0950-53-0555</t>
  </si>
  <si>
    <t>（株）山口組</t>
  </si>
  <si>
    <t>0959-42-2020</t>
  </si>
  <si>
    <t>松浦市志佐町里免３９８－１</t>
  </si>
  <si>
    <t>0956-72-0329</t>
  </si>
  <si>
    <t>増山建設（株）</t>
  </si>
  <si>
    <t>五島市吉久木町４７２</t>
  </si>
  <si>
    <t>0959-72-4118</t>
  </si>
  <si>
    <t>平尾建設（株）</t>
  </si>
  <si>
    <t>対馬市厳原町久田６２６－２</t>
  </si>
  <si>
    <t>0920-53-5525</t>
  </si>
  <si>
    <t>（株）大川建設工業</t>
  </si>
  <si>
    <t>大島　成治</t>
  </si>
  <si>
    <t>壱岐市石田町筒城仲触１４９３－３</t>
  </si>
  <si>
    <t>0920-44-5293</t>
  </si>
  <si>
    <t>本　　　　　　　　　　　社</t>
    <rPh sb="0" eb="13">
      <t>ホンシャ</t>
    </rPh>
    <phoneticPr fontId="2"/>
  </si>
  <si>
    <t>営　　　　　　　　　　　業　　　　　　　　　　　所</t>
    <rPh sb="0" eb="25">
      <t>エイギョウショ</t>
    </rPh>
    <phoneticPr fontId="2"/>
  </si>
  <si>
    <t>管内</t>
    <rPh sb="0" eb="2">
      <t>カンナイ</t>
    </rPh>
    <phoneticPr fontId="2"/>
  </si>
  <si>
    <t>許可番号</t>
    <rPh sb="0" eb="2">
      <t>キョカ</t>
    </rPh>
    <rPh sb="2" eb="4">
      <t>バンゴウ</t>
    </rPh>
    <phoneticPr fontId="2"/>
  </si>
  <si>
    <t>商 号 又 は 名 称</t>
    <rPh sb="0" eb="3">
      <t>ショウゴウ</t>
    </rPh>
    <rPh sb="4" eb="5">
      <t>マタ</t>
    </rPh>
    <rPh sb="8" eb="11">
      <t>メイショウ</t>
    </rPh>
    <phoneticPr fontId="2"/>
  </si>
  <si>
    <t>営 業 所 名</t>
    <rPh sb="0" eb="5">
      <t>エイギョウショ</t>
    </rPh>
    <rPh sb="6" eb="7">
      <t>メイ</t>
    </rPh>
    <phoneticPr fontId="2"/>
  </si>
  <si>
    <t>受  任  者</t>
    <rPh sb="0" eb="4">
      <t>ジュニン</t>
    </rPh>
    <rPh sb="6" eb="7">
      <t>シャ</t>
    </rPh>
    <phoneticPr fontId="2"/>
  </si>
  <si>
    <t>所　　　　在　　　　地</t>
    <rPh sb="0" eb="11">
      <t>ショザイチ</t>
    </rPh>
    <phoneticPr fontId="2"/>
  </si>
  <si>
    <t>電 話 番 号</t>
    <rPh sb="0" eb="3">
      <t>デンワ</t>
    </rPh>
    <rPh sb="4" eb="7">
      <t>バンゴウ</t>
    </rPh>
    <phoneticPr fontId="2"/>
  </si>
  <si>
    <t>(知事１、大臣２)</t>
    <rPh sb="1" eb="3">
      <t>チジ</t>
    </rPh>
    <rPh sb="5" eb="7">
      <t>ダイジン</t>
    </rPh>
    <phoneticPr fontId="2"/>
  </si>
  <si>
    <t>-</t>
    <phoneticPr fontId="2"/>
  </si>
  <si>
    <t>長崎</t>
    <phoneticPr fontId="2"/>
  </si>
  <si>
    <t>大村市岩松町９４５－５</t>
  </si>
  <si>
    <t>南松浦郡新上五島町有川郷字大橋２７５９</t>
  </si>
  <si>
    <t>（有）百武管工社</t>
  </si>
  <si>
    <t>佐々営業所</t>
  </si>
  <si>
    <t>0956-63-2339</t>
  </si>
  <si>
    <t>島原</t>
    <phoneticPr fontId="2"/>
  </si>
  <si>
    <t>県北</t>
    <phoneticPr fontId="2"/>
  </si>
  <si>
    <t>五島</t>
    <phoneticPr fontId="2"/>
  </si>
  <si>
    <t>壱岐</t>
    <phoneticPr fontId="2"/>
  </si>
  <si>
    <t>島原営業所</t>
    <rPh sb="0" eb="2">
      <t>シマバラ</t>
    </rPh>
    <phoneticPr fontId="2"/>
  </si>
  <si>
    <t>中野　千登勢</t>
  </si>
  <si>
    <t>五島市三井楽町浜ノ畔９６７－１</t>
  </si>
  <si>
    <t>0959-84-3028</t>
  </si>
  <si>
    <t>0959-83-1108</t>
  </si>
  <si>
    <t>原　健司</t>
  </si>
  <si>
    <t>南松浦郡新上五島町三日ノ浦郷１５９－１６</t>
  </si>
  <si>
    <t>0959-52-8287</t>
  </si>
  <si>
    <t>0957-36-0300</t>
  </si>
  <si>
    <t>0957-35-1150</t>
  </si>
  <si>
    <t>南松浦郡新上五島町七目郷７００－４９</t>
  </si>
  <si>
    <t>（株）堀内組</t>
  </si>
  <si>
    <t>松浦市志佐町白浜免字上の窪５８５－１</t>
  </si>
  <si>
    <t>0956-72-1150</t>
  </si>
  <si>
    <t>1</t>
  </si>
  <si>
    <t>2</t>
  </si>
  <si>
    <t>五島支店</t>
    <rPh sb="0" eb="2">
      <t>ゴトウ</t>
    </rPh>
    <phoneticPr fontId="2"/>
  </si>
  <si>
    <t>五島市下大津町７２３－８</t>
    <rPh sb="0" eb="2">
      <t>ゴトウ</t>
    </rPh>
    <rPh sb="2" eb="3">
      <t>シ</t>
    </rPh>
    <rPh sb="3" eb="4">
      <t>シモ</t>
    </rPh>
    <rPh sb="4" eb="6">
      <t>オオツ</t>
    </rPh>
    <rPh sb="6" eb="7">
      <t>マチ</t>
    </rPh>
    <phoneticPr fontId="2"/>
  </si>
  <si>
    <t>0959-72-5555</t>
    <phoneticPr fontId="2"/>
  </si>
  <si>
    <t>対馬</t>
    <phoneticPr fontId="2"/>
  </si>
  <si>
    <t>田平</t>
    <phoneticPr fontId="2"/>
  </si>
  <si>
    <t>大瀬戸</t>
    <phoneticPr fontId="2"/>
  </si>
  <si>
    <t>壱岐</t>
    <rPh sb="0" eb="2">
      <t>イキ</t>
    </rPh>
    <phoneticPr fontId="2"/>
  </si>
  <si>
    <t>上五島</t>
    <rPh sb="0" eb="3">
      <t>カミゴトウ</t>
    </rPh>
    <phoneticPr fontId="2"/>
  </si>
  <si>
    <t>百武　かおり</t>
    <rPh sb="0" eb="1">
      <t>ヒャク</t>
    </rPh>
    <rPh sb="1" eb="2">
      <t>タケ</t>
    </rPh>
    <phoneticPr fontId="2"/>
  </si>
  <si>
    <t>松田　清見</t>
    <rPh sb="0" eb="2">
      <t>マツダ</t>
    </rPh>
    <rPh sb="3" eb="4">
      <t>キヨ</t>
    </rPh>
    <rPh sb="4" eb="5">
      <t>ミ</t>
    </rPh>
    <phoneticPr fontId="2"/>
  </si>
  <si>
    <t>五島市岐宿町中嶽２０２７－２１</t>
    <phoneticPr fontId="2"/>
  </si>
  <si>
    <t>（株）小山建設</t>
    <rPh sb="1" eb="2">
      <t>カブ</t>
    </rPh>
    <rPh sb="3" eb="5">
      <t>コヤマ</t>
    </rPh>
    <rPh sb="5" eb="7">
      <t>ケンセツ</t>
    </rPh>
    <phoneticPr fontId="2"/>
  </si>
  <si>
    <t>西海本店</t>
    <rPh sb="0" eb="2">
      <t>サイカイ</t>
    </rPh>
    <rPh sb="2" eb="4">
      <t>ホンテン</t>
    </rPh>
    <phoneticPr fontId="2"/>
  </si>
  <si>
    <t>西海市西海町七釜郷１６１５－５</t>
    <rPh sb="0" eb="2">
      <t>サイカイ</t>
    </rPh>
    <rPh sb="2" eb="3">
      <t>シ</t>
    </rPh>
    <rPh sb="3" eb="5">
      <t>サイカイ</t>
    </rPh>
    <rPh sb="5" eb="6">
      <t>マチ</t>
    </rPh>
    <rPh sb="6" eb="7">
      <t>ナナ</t>
    </rPh>
    <rPh sb="7" eb="8">
      <t>カマ</t>
    </rPh>
    <rPh sb="8" eb="9">
      <t>ゴウ</t>
    </rPh>
    <phoneticPr fontId="2"/>
  </si>
  <si>
    <t>0959-33-2030</t>
    <phoneticPr fontId="2"/>
  </si>
  <si>
    <t>（株）タカラ電設</t>
    <rPh sb="1" eb="2">
      <t>カブ</t>
    </rPh>
    <rPh sb="6" eb="8">
      <t>デンセツ</t>
    </rPh>
    <phoneticPr fontId="2"/>
  </si>
  <si>
    <t>濱谷　良司</t>
    <rPh sb="0" eb="1">
      <t>ハマ</t>
    </rPh>
    <rPh sb="1" eb="2">
      <t>タニ</t>
    </rPh>
    <rPh sb="3" eb="5">
      <t>リョウジ</t>
    </rPh>
    <phoneticPr fontId="2"/>
  </si>
  <si>
    <t>西海市大瀬戸町瀬戸板浦郷１１２８－１０</t>
    <rPh sb="0" eb="2">
      <t>サイカイ</t>
    </rPh>
    <rPh sb="2" eb="3">
      <t>シ</t>
    </rPh>
    <rPh sb="3" eb="6">
      <t>オオセト</t>
    </rPh>
    <rPh sb="6" eb="7">
      <t>マチ</t>
    </rPh>
    <rPh sb="7" eb="9">
      <t>セト</t>
    </rPh>
    <rPh sb="9" eb="10">
      <t>イタ</t>
    </rPh>
    <rPh sb="10" eb="11">
      <t>ウラ</t>
    </rPh>
    <rPh sb="11" eb="12">
      <t>ゴウ</t>
    </rPh>
    <phoneticPr fontId="2"/>
  </si>
  <si>
    <t>0959-22-0185</t>
    <phoneticPr fontId="2"/>
  </si>
  <si>
    <t>梶　保雄</t>
    <rPh sb="0" eb="1">
      <t>カジ</t>
    </rPh>
    <rPh sb="2" eb="4">
      <t>ヤスオ</t>
    </rPh>
    <phoneticPr fontId="2"/>
  </si>
  <si>
    <t>県央</t>
    <rPh sb="0" eb="2">
      <t>ケンオウ</t>
    </rPh>
    <phoneticPr fontId="2"/>
  </si>
  <si>
    <t>島原営業所</t>
    <phoneticPr fontId="2"/>
  </si>
  <si>
    <t>林田　恒昭</t>
    <rPh sb="0" eb="2">
      <t>ハヤシダ</t>
    </rPh>
    <rPh sb="3" eb="4">
      <t>ツネ</t>
    </rPh>
    <rPh sb="4" eb="5">
      <t>アキラ</t>
    </rPh>
    <phoneticPr fontId="2"/>
  </si>
  <si>
    <t>0957-24-5075</t>
    <phoneticPr fontId="2"/>
  </si>
  <si>
    <t>吉田　貴徳</t>
    <rPh sb="3" eb="4">
      <t>タカ</t>
    </rPh>
    <rPh sb="4" eb="5">
      <t>トク</t>
    </rPh>
    <phoneticPr fontId="2"/>
  </si>
  <si>
    <t>095-827-6958</t>
    <phoneticPr fontId="2"/>
  </si>
  <si>
    <t>内田　裕美子</t>
    <rPh sb="0" eb="2">
      <t>ウチダ</t>
    </rPh>
    <rPh sb="3" eb="6">
      <t>ユミコ</t>
    </rPh>
    <phoneticPr fontId="2"/>
  </si>
  <si>
    <t>（株）なかはら</t>
    <phoneticPr fontId="2"/>
  </si>
  <si>
    <t>県央営業所</t>
    <rPh sb="0" eb="2">
      <t>ケンオウ</t>
    </rPh>
    <phoneticPr fontId="2"/>
  </si>
  <si>
    <t>0957-42-5286</t>
    <phoneticPr fontId="2"/>
  </si>
  <si>
    <t>五島営業所</t>
    <rPh sb="0" eb="2">
      <t>ゴトウ</t>
    </rPh>
    <rPh sb="2" eb="5">
      <t>エイギョウショ</t>
    </rPh>
    <phoneticPr fontId="2"/>
  </si>
  <si>
    <t>島原市高島２－７２４０－９</t>
    <rPh sb="3" eb="5">
      <t>タカシマ</t>
    </rPh>
    <phoneticPr fontId="2"/>
  </si>
  <si>
    <t>0957-68-9520</t>
    <phoneticPr fontId="2"/>
  </si>
  <si>
    <t>佐世保市高梨町１５－２０</t>
    <rPh sb="0" eb="4">
      <t>サセボシ</t>
    </rPh>
    <rPh sb="4" eb="6">
      <t>タカナシ</t>
    </rPh>
    <rPh sb="6" eb="7">
      <t>マチ</t>
    </rPh>
    <phoneticPr fontId="2"/>
  </si>
  <si>
    <t>0956-24-4765</t>
    <phoneticPr fontId="2"/>
  </si>
  <si>
    <t>山﨑　英三</t>
    <rPh sb="0" eb="1">
      <t>ヤマ</t>
    </rPh>
    <rPh sb="1" eb="2">
      <t>サキ</t>
    </rPh>
    <rPh sb="3" eb="5">
      <t>エイゾウ</t>
    </rPh>
    <phoneticPr fontId="2"/>
  </si>
  <si>
    <t>諫早市小川町１２７８－３</t>
    <rPh sb="3" eb="5">
      <t>オガワ</t>
    </rPh>
    <phoneticPr fontId="2"/>
  </si>
  <si>
    <t>岩元　芳弘</t>
    <rPh sb="0" eb="2">
      <t>イワモト</t>
    </rPh>
    <rPh sb="3" eb="5">
      <t>ヨシヒロ</t>
    </rPh>
    <phoneticPr fontId="2"/>
  </si>
  <si>
    <t>0959-52-3188</t>
    <phoneticPr fontId="2"/>
  </si>
  <si>
    <t>0957-22-8011</t>
    <phoneticPr fontId="2"/>
  </si>
  <si>
    <t>南島原市深江町戊３０４４－５深江小町ビル１０１</t>
    <rPh sb="0" eb="1">
      <t>ミナミ</t>
    </rPh>
    <rPh sb="1" eb="3">
      <t>シマバラ</t>
    </rPh>
    <rPh sb="4" eb="6">
      <t>フカエ</t>
    </rPh>
    <rPh sb="7" eb="8">
      <t>ツチノエ</t>
    </rPh>
    <rPh sb="14" eb="16">
      <t>フカエ</t>
    </rPh>
    <rPh sb="16" eb="18">
      <t>コマチ</t>
    </rPh>
    <phoneticPr fontId="2"/>
  </si>
  <si>
    <t>0957-72-4182</t>
    <phoneticPr fontId="2"/>
  </si>
  <si>
    <t>佐世保市木原町１４３－４</t>
    <rPh sb="4" eb="6">
      <t>キハラ</t>
    </rPh>
    <phoneticPr fontId="2"/>
  </si>
  <si>
    <t>0956-26-3655</t>
    <phoneticPr fontId="2"/>
  </si>
  <si>
    <t>網本　雅之</t>
    <rPh sb="0" eb="1">
      <t>アミ</t>
    </rPh>
    <rPh sb="1" eb="2">
      <t>モト</t>
    </rPh>
    <rPh sb="3" eb="5">
      <t>マサユキ</t>
    </rPh>
    <phoneticPr fontId="2"/>
  </si>
  <si>
    <t>島原市新山３－８８８２－３</t>
    <rPh sb="0" eb="3">
      <t>シマバラシ</t>
    </rPh>
    <rPh sb="3" eb="4">
      <t>シン</t>
    </rPh>
    <rPh sb="4" eb="5">
      <t>ヤマ</t>
    </rPh>
    <phoneticPr fontId="2"/>
  </si>
  <si>
    <t>0957-65-4244</t>
    <phoneticPr fontId="2"/>
  </si>
  <si>
    <t>村田　智惠美</t>
    <rPh sb="0" eb="2">
      <t>ムラタ</t>
    </rPh>
    <rPh sb="3" eb="6">
      <t>チエミ</t>
    </rPh>
    <phoneticPr fontId="2"/>
  </si>
  <si>
    <t>生月支店</t>
    <rPh sb="0" eb="2">
      <t>イキツキ</t>
    </rPh>
    <rPh sb="2" eb="4">
      <t>シテン</t>
    </rPh>
    <phoneticPr fontId="2"/>
  </si>
  <si>
    <t>小川　登</t>
    <rPh sb="0" eb="2">
      <t>オガワ</t>
    </rPh>
    <rPh sb="3" eb="4">
      <t>ノボ</t>
    </rPh>
    <phoneticPr fontId="2"/>
  </si>
  <si>
    <t>平戸市生月町里免２９３３－２</t>
    <rPh sb="0" eb="2">
      <t>ヒラド</t>
    </rPh>
    <rPh sb="3" eb="5">
      <t>イキツキ</t>
    </rPh>
    <rPh sb="5" eb="6">
      <t>マチ</t>
    </rPh>
    <rPh sb="6" eb="7">
      <t>サト</t>
    </rPh>
    <rPh sb="7" eb="8">
      <t>メン</t>
    </rPh>
    <phoneticPr fontId="2"/>
  </si>
  <si>
    <t>0950-53-0043</t>
    <phoneticPr fontId="2"/>
  </si>
  <si>
    <t>佐世保市鹿町町口ノ里３２５－１</t>
    <rPh sb="0" eb="4">
      <t>サセボシ</t>
    </rPh>
    <phoneticPr fontId="2"/>
  </si>
  <si>
    <t>佐世保営業所</t>
    <rPh sb="0" eb="3">
      <t>サセボ</t>
    </rPh>
    <rPh sb="3" eb="6">
      <t>エイギョウショ</t>
    </rPh>
    <phoneticPr fontId="2"/>
  </si>
  <si>
    <t>浦濱　敏行</t>
    <rPh sb="0" eb="1">
      <t>ウラ</t>
    </rPh>
    <rPh sb="1" eb="2">
      <t>ハマ</t>
    </rPh>
    <rPh sb="3" eb="5">
      <t>トシユキ</t>
    </rPh>
    <phoneticPr fontId="2"/>
  </si>
  <si>
    <t>0956-59-9900</t>
    <phoneticPr fontId="2"/>
  </si>
  <si>
    <t>長崎北支店</t>
    <rPh sb="0" eb="2">
      <t>ナガサキ</t>
    </rPh>
    <rPh sb="2" eb="3">
      <t>キタ</t>
    </rPh>
    <rPh sb="3" eb="5">
      <t>シテン</t>
    </rPh>
    <phoneticPr fontId="2"/>
  </si>
  <si>
    <t>諫早市船越町６５１－１</t>
    <rPh sb="3" eb="5">
      <t>フナコシ</t>
    </rPh>
    <rPh sb="5" eb="6">
      <t>マチ</t>
    </rPh>
    <phoneticPr fontId="2"/>
  </si>
  <si>
    <t>0957-22-5581</t>
    <phoneticPr fontId="2"/>
  </si>
  <si>
    <t>佐世保市有福町２９７－４０</t>
    <phoneticPr fontId="2"/>
  </si>
  <si>
    <t>0956-27-3773</t>
    <phoneticPr fontId="2"/>
  </si>
  <si>
    <t>坂上　貴雄</t>
    <rPh sb="0" eb="1">
      <t>サカ</t>
    </rPh>
    <rPh sb="1" eb="2">
      <t>ジョウ</t>
    </rPh>
    <rPh sb="3" eb="5">
      <t>タカオ</t>
    </rPh>
    <phoneticPr fontId="2"/>
  </si>
  <si>
    <t>生月支店</t>
    <rPh sb="2" eb="4">
      <t>シテン</t>
    </rPh>
    <phoneticPr fontId="2"/>
  </si>
  <si>
    <t>平戸市生月町里免７０４－３</t>
    <rPh sb="0" eb="2">
      <t>ヒラド</t>
    </rPh>
    <rPh sb="3" eb="5">
      <t>イキツキ</t>
    </rPh>
    <rPh sb="5" eb="6">
      <t>マチ</t>
    </rPh>
    <rPh sb="6" eb="7">
      <t>サト</t>
    </rPh>
    <rPh sb="7" eb="8">
      <t>メン</t>
    </rPh>
    <phoneticPr fontId="2"/>
  </si>
  <si>
    <t>0950-53-1225</t>
    <phoneticPr fontId="2"/>
  </si>
  <si>
    <t>増山　道明</t>
    <rPh sb="3" eb="5">
      <t>ミチアキ</t>
    </rPh>
    <phoneticPr fontId="2"/>
  </si>
  <si>
    <t>対馬市厳原町東里１３９－１</t>
    <rPh sb="6" eb="7">
      <t>ヒガシ</t>
    </rPh>
    <rPh sb="7" eb="8">
      <t>サト</t>
    </rPh>
    <phoneticPr fontId="2"/>
  </si>
  <si>
    <t>対馬営業所</t>
    <rPh sb="0" eb="2">
      <t>ツシマ</t>
    </rPh>
    <phoneticPr fontId="2"/>
  </si>
  <si>
    <t>増崎建設（株）</t>
    <rPh sb="0" eb="1">
      <t>マ</t>
    </rPh>
    <rPh sb="1" eb="2">
      <t>サキ</t>
    </rPh>
    <rPh sb="2" eb="4">
      <t>ケンセツ</t>
    </rPh>
    <rPh sb="4" eb="7">
      <t>カブ</t>
    </rPh>
    <phoneticPr fontId="2"/>
  </si>
  <si>
    <t>西海営業所</t>
    <rPh sb="0" eb="2">
      <t>サイカイ</t>
    </rPh>
    <phoneticPr fontId="2"/>
  </si>
  <si>
    <t>西海市西海町中浦北郷字上江川内２５０３－１</t>
    <rPh sb="0" eb="2">
      <t>サイカイ</t>
    </rPh>
    <rPh sb="2" eb="3">
      <t>シ</t>
    </rPh>
    <rPh sb="3" eb="5">
      <t>サイカイ</t>
    </rPh>
    <rPh sb="5" eb="6">
      <t>マチ</t>
    </rPh>
    <rPh sb="6" eb="8">
      <t>ナカウラ</t>
    </rPh>
    <rPh sb="8" eb="9">
      <t>キタ</t>
    </rPh>
    <rPh sb="9" eb="10">
      <t>ゴウ</t>
    </rPh>
    <rPh sb="10" eb="11">
      <t>アザ</t>
    </rPh>
    <rPh sb="11" eb="12">
      <t>ウエ</t>
    </rPh>
    <rPh sb="12" eb="14">
      <t>エガワ</t>
    </rPh>
    <rPh sb="14" eb="15">
      <t>ウチ</t>
    </rPh>
    <phoneticPr fontId="2"/>
  </si>
  <si>
    <t>南松浦郡新上五島町奈良尾郷字新港９７４</t>
    <rPh sb="13" eb="14">
      <t>アザ</t>
    </rPh>
    <phoneticPr fontId="2"/>
  </si>
  <si>
    <t>谷川　弥雄登</t>
    <rPh sb="0" eb="2">
      <t>タニガワ</t>
    </rPh>
    <rPh sb="3" eb="5">
      <t>マスオ</t>
    </rPh>
    <rPh sb="5" eb="6">
      <t>ノボル</t>
    </rPh>
    <phoneticPr fontId="2"/>
  </si>
  <si>
    <t>佐世保市大塔町１３３９－１</t>
    <rPh sb="0" eb="4">
      <t>サセボシ</t>
    </rPh>
    <rPh sb="4" eb="7">
      <t>ダイトウチョウ</t>
    </rPh>
    <phoneticPr fontId="2"/>
  </si>
  <si>
    <t>西海市大瀬戸町瀬戸樫浦郷１６２－１</t>
    <rPh sb="9" eb="10">
      <t>カシ</t>
    </rPh>
    <rPh sb="10" eb="11">
      <t>ウラ</t>
    </rPh>
    <rPh sb="11" eb="12">
      <t>ゴウ</t>
    </rPh>
    <phoneticPr fontId="2"/>
  </si>
  <si>
    <t>倉津　一美</t>
    <rPh sb="0" eb="1">
      <t>クラ</t>
    </rPh>
    <rPh sb="1" eb="2">
      <t>ツ</t>
    </rPh>
    <rPh sb="3" eb="4">
      <t>イチ</t>
    </rPh>
    <rPh sb="4" eb="5">
      <t>ミ</t>
    </rPh>
    <phoneticPr fontId="2"/>
  </si>
  <si>
    <t>（株）谷川建設</t>
    <phoneticPr fontId="2"/>
  </si>
  <si>
    <t>阿比留　義人</t>
    <rPh sb="0" eb="3">
      <t>アビル</t>
    </rPh>
    <rPh sb="4" eb="6">
      <t>ヨシト</t>
    </rPh>
    <phoneticPr fontId="2"/>
  </si>
  <si>
    <t>対馬市上県町瀬田４４０</t>
    <rPh sb="0" eb="2">
      <t>ツシマ</t>
    </rPh>
    <rPh sb="2" eb="3">
      <t>シ</t>
    </rPh>
    <rPh sb="6" eb="8">
      <t>セタ</t>
    </rPh>
    <phoneticPr fontId="2"/>
  </si>
  <si>
    <t>0920-85-0858</t>
    <phoneticPr fontId="2"/>
  </si>
  <si>
    <t>山本　精一</t>
    <rPh sb="0" eb="2">
      <t>ヤマモト</t>
    </rPh>
    <rPh sb="3" eb="5">
      <t>セイイチ</t>
    </rPh>
    <phoneticPr fontId="2"/>
  </si>
  <si>
    <t>五島市富江町富江１５３－２</t>
    <phoneticPr fontId="2"/>
  </si>
  <si>
    <t>0959-86-1222</t>
    <phoneticPr fontId="2"/>
  </si>
  <si>
    <t>橋元　雄司</t>
    <rPh sb="0" eb="2">
      <t>ハシモト</t>
    </rPh>
    <rPh sb="3" eb="5">
      <t>ユウジ</t>
    </rPh>
    <phoneticPr fontId="2"/>
  </si>
  <si>
    <t>（株）エムアイ興産</t>
    <rPh sb="0" eb="3">
      <t>カブ</t>
    </rPh>
    <rPh sb="7" eb="9">
      <t>コウサン</t>
    </rPh>
    <phoneticPr fontId="2"/>
  </si>
  <si>
    <t>佐々支店</t>
    <rPh sb="2" eb="4">
      <t>シテン</t>
    </rPh>
    <phoneticPr fontId="2"/>
  </si>
  <si>
    <t>池田　誠</t>
    <rPh sb="3" eb="4">
      <t>マコト</t>
    </rPh>
    <phoneticPr fontId="2"/>
  </si>
  <si>
    <t>北松浦郡佐々町本田原免１７－７</t>
    <rPh sb="0" eb="4">
      <t>キタマツウラグン</t>
    </rPh>
    <phoneticPr fontId="2"/>
  </si>
  <si>
    <t>0956-62-3990</t>
    <phoneticPr fontId="2"/>
  </si>
  <si>
    <t>竹下　晴彦</t>
    <rPh sb="0" eb="2">
      <t>タケシタ</t>
    </rPh>
    <rPh sb="3" eb="5">
      <t>ハルヒコ</t>
    </rPh>
    <phoneticPr fontId="2"/>
  </si>
  <si>
    <t>（株）西海興業</t>
    <rPh sb="5" eb="7">
      <t>コウギョウ</t>
    </rPh>
    <phoneticPr fontId="2"/>
  </si>
  <si>
    <t>島原営業所</t>
    <rPh sb="0" eb="2">
      <t>シマバラ</t>
    </rPh>
    <rPh sb="2" eb="5">
      <t>エイギョウショ</t>
    </rPh>
    <phoneticPr fontId="2"/>
  </si>
  <si>
    <t>雲仙市愛野町甲４５１４</t>
    <rPh sb="0" eb="2">
      <t>ウンゼン</t>
    </rPh>
    <rPh sb="2" eb="3">
      <t>シ</t>
    </rPh>
    <rPh sb="3" eb="4">
      <t>アイ</t>
    </rPh>
    <rPh sb="4" eb="5">
      <t>ノ</t>
    </rPh>
    <rPh sb="6" eb="7">
      <t>コウ</t>
    </rPh>
    <phoneticPr fontId="2"/>
  </si>
  <si>
    <t>0957-36-3637</t>
    <phoneticPr fontId="2"/>
  </si>
  <si>
    <t>梶原　保輝</t>
    <rPh sb="0" eb="2">
      <t>カジワラ</t>
    </rPh>
    <rPh sb="3" eb="4">
      <t>ホ</t>
    </rPh>
    <rPh sb="4" eb="5">
      <t>テル</t>
    </rPh>
    <phoneticPr fontId="2"/>
  </si>
  <si>
    <t>神之浦　篤史</t>
    <rPh sb="4" eb="5">
      <t>アツ</t>
    </rPh>
    <rPh sb="5" eb="6">
      <t>シ</t>
    </rPh>
    <phoneticPr fontId="2"/>
  </si>
  <si>
    <t>加藤　政信</t>
    <rPh sb="0" eb="2">
      <t>カトウ</t>
    </rPh>
    <rPh sb="3" eb="5">
      <t>マサノブ</t>
    </rPh>
    <phoneticPr fontId="2"/>
  </si>
  <si>
    <t>吉田　清美</t>
    <phoneticPr fontId="2"/>
  </si>
  <si>
    <t>東原　康弘</t>
    <rPh sb="0" eb="2">
      <t>ヒガシハラ</t>
    </rPh>
    <rPh sb="3" eb="5">
      <t>ヤスヒロ</t>
    </rPh>
    <phoneticPr fontId="2"/>
  </si>
  <si>
    <t>松浦市御厨町郭公尾免字水ノ本２８２－１</t>
    <rPh sb="3" eb="6">
      <t>ミクリヤチョウ</t>
    </rPh>
    <rPh sb="6" eb="10">
      <t>コツコウノオメン</t>
    </rPh>
    <rPh sb="10" eb="11">
      <t>ジ</t>
    </rPh>
    <rPh sb="11" eb="12">
      <t>ミズ</t>
    </rPh>
    <rPh sb="13" eb="14">
      <t>ホン</t>
    </rPh>
    <phoneticPr fontId="2"/>
  </si>
  <si>
    <t>0956-75-3388</t>
    <phoneticPr fontId="2"/>
  </si>
  <si>
    <t>松田　博文</t>
    <rPh sb="0" eb="2">
      <t>マツダ</t>
    </rPh>
    <rPh sb="3" eb="5">
      <t>ヒロフミ</t>
    </rPh>
    <phoneticPr fontId="2"/>
  </si>
  <si>
    <t>財津　直也</t>
    <rPh sb="0" eb="2">
      <t>ザイツ</t>
    </rPh>
    <rPh sb="3" eb="5">
      <t>ナオヤ</t>
    </rPh>
    <phoneticPr fontId="2"/>
  </si>
  <si>
    <t>馬渡　千代子</t>
    <rPh sb="0" eb="2">
      <t>マワタリ</t>
    </rPh>
    <rPh sb="3" eb="6">
      <t>チヨコ</t>
    </rPh>
    <phoneticPr fontId="2"/>
  </si>
  <si>
    <t>長崎営業所</t>
    <rPh sb="0" eb="2">
      <t>ナガサキ</t>
    </rPh>
    <phoneticPr fontId="2"/>
  </si>
  <si>
    <t>藤瀬　健児</t>
    <rPh sb="0" eb="2">
      <t>フジセ</t>
    </rPh>
    <rPh sb="3" eb="5">
      <t>ケンジ</t>
    </rPh>
    <phoneticPr fontId="2"/>
  </si>
  <si>
    <t>宅島　照代</t>
    <rPh sb="0" eb="1">
      <t>タク</t>
    </rPh>
    <rPh sb="1" eb="2">
      <t>シマ</t>
    </rPh>
    <rPh sb="3" eb="4">
      <t>テ</t>
    </rPh>
    <rPh sb="4" eb="5">
      <t>ダイ</t>
    </rPh>
    <phoneticPr fontId="2"/>
  </si>
  <si>
    <t>小川　昌崇</t>
    <rPh sb="0" eb="2">
      <t>オガワ</t>
    </rPh>
    <rPh sb="3" eb="5">
      <t>マサタカ</t>
    </rPh>
    <phoneticPr fontId="2"/>
  </si>
  <si>
    <t>0959-33-2033</t>
    <phoneticPr fontId="2"/>
  </si>
  <si>
    <t>長崎市幸町２－１７</t>
    <rPh sb="3" eb="4">
      <t>サイワ</t>
    </rPh>
    <rPh sb="4" eb="5">
      <t>マチ</t>
    </rPh>
    <phoneticPr fontId="2"/>
  </si>
  <si>
    <t>栗永　幸一</t>
    <rPh sb="0" eb="1">
      <t>クリ</t>
    </rPh>
    <rPh sb="1" eb="2">
      <t>ナガ</t>
    </rPh>
    <rPh sb="3" eb="5">
      <t>コウイチ</t>
    </rPh>
    <phoneticPr fontId="2"/>
  </si>
  <si>
    <t>長崎市梅香崎町１－１１</t>
    <rPh sb="3" eb="4">
      <t>ウメ</t>
    </rPh>
    <rPh sb="4" eb="5">
      <t>カオ</t>
    </rPh>
    <rPh sb="5" eb="6">
      <t>サキ</t>
    </rPh>
    <rPh sb="6" eb="7">
      <t>マチ</t>
    </rPh>
    <phoneticPr fontId="2"/>
  </si>
  <si>
    <t>長崎市恵美須町２－１０</t>
    <rPh sb="3" eb="4">
      <t>メグミ</t>
    </rPh>
    <rPh sb="4" eb="5">
      <t>ビ</t>
    </rPh>
    <rPh sb="5" eb="6">
      <t>ス</t>
    </rPh>
    <rPh sb="6" eb="7">
      <t>チョウ</t>
    </rPh>
    <phoneticPr fontId="2"/>
  </si>
  <si>
    <t>（株）青光電設</t>
    <rPh sb="1" eb="2">
      <t>カブ</t>
    </rPh>
    <rPh sb="3" eb="4">
      <t>アオ</t>
    </rPh>
    <rPh sb="4" eb="5">
      <t>ヒカリ</t>
    </rPh>
    <rPh sb="5" eb="7">
      <t>デンセツ</t>
    </rPh>
    <phoneticPr fontId="2"/>
  </si>
  <si>
    <t>（有）ラインサービス</t>
    <rPh sb="1" eb="2">
      <t>ユウ</t>
    </rPh>
    <phoneticPr fontId="2"/>
  </si>
  <si>
    <t>長与支店</t>
    <rPh sb="0" eb="2">
      <t>ナガヨ</t>
    </rPh>
    <rPh sb="2" eb="4">
      <t>シテン</t>
    </rPh>
    <phoneticPr fontId="2"/>
  </si>
  <si>
    <t>松本　智昭</t>
    <rPh sb="0" eb="2">
      <t>マツモト</t>
    </rPh>
    <rPh sb="3" eb="5">
      <t>トモアキ</t>
    </rPh>
    <phoneticPr fontId="2"/>
  </si>
  <si>
    <t>西彼杵郡長与町高田郷１７６９－７</t>
    <rPh sb="0" eb="4">
      <t>ニシソノギグン</t>
    </rPh>
    <rPh sb="4" eb="7">
      <t>ナガヨチョウ</t>
    </rPh>
    <rPh sb="7" eb="10">
      <t>コウダゴウ</t>
    </rPh>
    <phoneticPr fontId="2"/>
  </si>
  <si>
    <t>095-860-0110</t>
    <phoneticPr fontId="2"/>
  </si>
  <si>
    <t>小山　千代乃</t>
    <rPh sb="0" eb="2">
      <t>コヤマ</t>
    </rPh>
    <rPh sb="3" eb="4">
      <t>セン</t>
    </rPh>
    <rPh sb="4" eb="5">
      <t>ヨ</t>
    </rPh>
    <rPh sb="5" eb="6">
      <t>ノ</t>
    </rPh>
    <phoneticPr fontId="2"/>
  </si>
  <si>
    <t>南松浦郡新上五島町青方郷１６６６－２７</t>
    <rPh sb="9" eb="10">
      <t>アオ</t>
    </rPh>
    <rPh sb="10" eb="11">
      <t>カタ</t>
    </rPh>
    <phoneticPr fontId="2"/>
  </si>
  <si>
    <t>諫早市貝津町１６９４－３Ｆ</t>
    <phoneticPr fontId="2"/>
  </si>
  <si>
    <t>五島市新港町４－１９</t>
    <rPh sb="0" eb="3">
      <t>ゴトウシ</t>
    </rPh>
    <rPh sb="3" eb="4">
      <t>シン</t>
    </rPh>
    <rPh sb="4" eb="5">
      <t>ミナト</t>
    </rPh>
    <rPh sb="5" eb="6">
      <t>マチ</t>
    </rPh>
    <phoneticPr fontId="2"/>
  </si>
  <si>
    <t>0959-78-0850</t>
    <phoneticPr fontId="2"/>
  </si>
  <si>
    <t>大村営業所</t>
    <phoneticPr fontId="2"/>
  </si>
  <si>
    <t>大村市西大村本町３００－２</t>
    <rPh sb="0" eb="3">
      <t>オオムラシ</t>
    </rPh>
    <phoneticPr fontId="2"/>
  </si>
  <si>
    <t>0957-52-7838</t>
    <phoneticPr fontId="2"/>
  </si>
  <si>
    <t>長崎</t>
    <rPh sb="0" eb="2">
      <t>ナガサキ</t>
    </rPh>
    <phoneticPr fontId="2"/>
  </si>
  <si>
    <t>（株）長崎西部建設</t>
    <rPh sb="1" eb="2">
      <t>カブ</t>
    </rPh>
    <rPh sb="3" eb="5">
      <t>ナガサキ</t>
    </rPh>
    <rPh sb="5" eb="7">
      <t>セイブ</t>
    </rPh>
    <rPh sb="7" eb="9">
      <t>ケンセツ</t>
    </rPh>
    <phoneticPr fontId="2"/>
  </si>
  <si>
    <t>諫早営業所</t>
    <rPh sb="0" eb="2">
      <t>イサハヤ</t>
    </rPh>
    <rPh sb="2" eb="5">
      <t>エイギョウショ</t>
    </rPh>
    <phoneticPr fontId="2"/>
  </si>
  <si>
    <t>高橋　栄治</t>
    <rPh sb="0" eb="2">
      <t>タカハシ</t>
    </rPh>
    <rPh sb="3" eb="5">
      <t>エイジ</t>
    </rPh>
    <phoneticPr fontId="2"/>
  </si>
  <si>
    <t>雲仙市千々石町庚２１４０</t>
    <rPh sb="0" eb="3">
      <t>ウンゼンシ</t>
    </rPh>
    <rPh sb="3" eb="6">
      <t>チヂワ</t>
    </rPh>
    <rPh sb="6" eb="7">
      <t>チョウ</t>
    </rPh>
    <rPh sb="7" eb="8">
      <t>コウ</t>
    </rPh>
    <phoneticPr fontId="2"/>
  </si>
  <si>
    <t>0957-27-9030</t>
    <phoneticPr fontId="2"/>
  </si>
  <si>
    <t>（株）大和屋電機</t>
    <rPh sb="1" eb="2">
      <t>カブ</t>
    </rPh>
    <rPh sb="3" eb="5">
      <t>ヤマト</t>
    </rPh>
    <rPh sb="5" eb="6">
      <t>ヤ</t>
    </rPh>
    <rPh sb="6" eb="8">
      <t>デンキ</t>
    </rPh>
    <phoneticPr fontId="2"/>
  </si>
  <si>
    <t>長崎営業所</t>
    <phoneticPr fontId="2"/>
  </si>
  <si>
    <t>吉原　國昭</t>
    <rPh sb="0" eb="2">
      <t>ヨシハラ</t>
    </rPh>
    <rPh sb="3" eb="4">
      <t>クニ</t>
    </rPh>
    <phoneticPr fontId="2"/>
  </si>
  <si>
    <t>諫早市多良見町化屋１８１４</t>
    <rPh sb="0" eb="3">
      <t>イサハヤシ</t>
    </rPh>
    <rPh sb="3" eb="6">
      <t>タラミ</t>
    </rPh>
    <rPh sb="6" eb="7">
      <t>マチ</t>
    </rPh>
    <rPh sb="7" eb="8">
      <t>ケ</t>
    </rPh>
    <rPh sb="8" eb="9">
      <t>ヤ</t>
    </rPh>
    <phoneticPr fontId="2"/>
  </si>
  <si>
    <t>0957-49-2552</t>
    <phoneticPr fontId="2"/>
  </si>
  <si>
    <t>諫早市福田町１７－３４</t>
    <rPh sb="0" eb="3">
      <t>イサハヤシ</t>
    </rPh>
    <rPh sb="3" eb="6">
      <t>フクダマチ</t>
    </rPh>
    <phoneticPr fontId="2"/>
  </si>
  <si>
    <t>0957-35-5135</t>
    <phoneticPr fontId="2"/>
  </si>
  <si>
    <t>（有）フレール</t>
    <rPh sb="1" eb="2">
      <t>ユウ</t>
    </rPh>
    <phoneticPr fontId="2"/>
  </si>
  <si>
    <t>福田　祐司</t>
    <rPh sb="0" eb="2">
      <t>フクダ</t>
    </rPh>
    <rPh sb="3" eb="4">
      <t>ユウ</t>
    </rPh>
    <rPh sb="4" eb="5">
      <t>ツカサ</t>
    </rPh>
    <phoneticPr fontId="2"/>
  </si>
  <si>
    <t>西彼杵郡長与町斉藤郷５６８</t>
    <rPh sb="0" eb="4">
      <t>ニシソノギグン</t>
    </rPh>
    <rPh sb="4" eb="7">
      <t>ナガヨチョウ</t>
    </rPh>
    <rPh sb="7" eb="9">
      <t>サイトウ</t>
    </rPh>
    <rPh sb="9" eb="10">
      <t>ゴウ</t>
    </rPh>
    <phoneticPr fontId="2"/>
  </si>
  <si>
    <t>095-883-6731</t>
    <phoneticPr fontId="2"/>
  </si>
  <si>
    <t>原田　利弘</t>
    <rPh sb="0" eb="2">
      <t>ハラダ</t>
    </rPh>
    <rPh sb="3" eb="5">
      <t>トシヒロ</t>
    </rPh>
    <phoneticPr fontId="2"/>
  </si>
  <si>
    <t>山本　睦夫</t>
    <rPh sb="0" eb="2">
      <t>ヤマモト</t>
    </rPh>
    <rPh sb="3" eb="5">
      <t>ムツオ</t>
    </rPh>
    <phoneticPr fontId="2"/>
  </si>
  <si>
    <t>対馬市厳原町東里３０７－８</t>
    <rPh sb="6" eb="7">
      <t>ヒガシ</t>
    </rPh>
    <rPh sb="7" eb="8">
      <t>サト</t>
    </rPh>
    <phoneticPr fontId="2"/>
  </si>
  <si>
    <t>大城　実紀子</t>
    <rPh sb="0" eb="2">
      <t>オオシロ</t>
    </rPh>
    <rPh sb="3" eb="4">
      <t>ミ</t>
    </rPh>
    <rPh sb="4" eb="5">
      <t>キ</t>
    </rPh>
    <rPh sb="5" eb="6">
      <t>コ</t>
    </rPh>
    <phoneticPr fontId="2"/>
  </si>
  <si>
    <t>長崎市みなと坂２－８－２２</t>
    <rPh sb="6" eb="7">
      <t>サカ</t>
    </rPh>
    <phoneticPr fontId="2"/>
  </si>
  <si>
    <t>095-894-8612</t>
    <phoneticPr fontId="2"/>
  </si>
  <si>
    <t>本石　吉弥</t>
    <rPh sb="0" eb="2">
      <t>モトイシ</t>
    </rPh>
    <rPh sb="3" eb="4">
      <t>キチ</t>
    </rPh>
    <rPh sb="4" eb="5">
      <t>ヤ</t>
    </rPh>
    <phoneticPr fontId="2"/>
  </si>
  <si>
    <t>（株）田浦組</t>
    <rPh sb="1" eb="2">
      <t>カブ</t>
    </rPh>
    <rPh sb="3" eb="5">
      <t>タウラ</t>
    </rPh>
    <rPh sb="5" eb="6">
      <t>グミ</t>
    </rPh>
    <phoneticPr fontId="2"/>
  </si>
  <si>
    <t>髙原　洋一</t>
    <rPh sb="0" eb="1">
      <t>コウ</t>
    </rPh>
    <rPh sb="1" eb="2">
      <t>ハラ</t>
    </rPh>
    <rPh sb="3" eb="5">
      <t>ヨウイチ</t>
    </rPh>
    <phoneticPr fontId="2"/>
  </si>
  <si>
    <t>雲仙市吾妻町阿母名９－１</t>
    <rPh sb="0" eb="3">
      <t>ウンゼンシ</t>
    </rPh>
    <rPh sb="3" eb="5">
      <t>アズマ</t>
    </rPh>
    <rPh sb="5" eb="6">
      <t>マチ</t>
    </rPh>
    <rPh sb="6" eb="9">
      <t>アボミョウ</t>
    </rPh>
    <phoneticPr fontId="2"/>
  </si>
  <si>
    <t>0957-38-3223</t>
    <phoneticPr fontId="2"/>
  </si>
  <si>
    <t>格付表登載後１年を経過する日</t>
    <rPh sb="0" eb="3">
      <t>カクツケヒョウ</t>
    </rPh>
    <rPh sb="3" eb="5">
      <t>トウサイ</t>
    </rPh>
    <rPh sb="5" eb="6">
      <t>ゴ</t>
    </rPh>
    <rPh sb="7" eb="8">
      <t>ネン</t>
    </rPh>
    <rPh sb="9" eb="11">
      <t>ケイカ</t>
    </rPh>
    <rPh sb="13" eb="14">
      <t>ヒ</t>
    </rPh>
    <phoneticPr fontId="9"/>
  </si>
  <si>
    <t>－</t>
    <phoneticPr fontId="9"/>
  </si>
  <si>
    <t>大村市溝陸町２７４－１</t>
    <rPh sb="0" eb="3">
      <t>オオムラシ</t>
    </rPh>
    <rPh sb="3" eb="4">
      <t>ミゾ</t>
    </rPh>
    <rPh sb="4" eb="5">
      <t>リク</t>
    </rPh>
    <rPh sb="5" eb="6">
      <t>マチ</t>
    </rPh>
    <phoneticPr fontId="2"/>
  </si>
  <si>
    <t>0957-50-0803</t>
    <phoneticPr fontId="2"/>
  </si>
  <si>
    <t>黒瀬建設（株）</t>
    <phoneticPr fontId="9"/>
  </si>
  <si>
    <t>大村市富の原２－４９２</t>
    <phoneticPr fontId="9"/>
  </si>
  <si>
    <t>岸　隆則</t>
    <rPh sb="0" eb="1">
      <t>キシ</t>
    </rPh>
    <rPh sb="2" eb="4">
      <t>タカノリ</t>
    </rPh>
    <phoneticPr fontId="2"/>
  </si>
  <si>
    <t>と</t>
  </si>
  <si>
    <t>鐘ヶ江　則子</t>
    <phoneticPr fontId="9"/>
  </si>
  <si>
    <t>尾崎　聡</t>
    <phoneticPr fontId="9"/>
  </si>
  <si>
    <t>松尾　昭典</t>
    <phoneticPr fontId="2"/>
  </si>
  <si>
    <t>長崎営業所</t>
    <phoneticPr fontId="9"/>
  </si>
  <si>
    <t>西彼杵郡長与町高田郷１８０９－１</t>
    <rPh sb="0" eb="4">
      <t>ニシソノギグン</t>
    </rPh>
    <rPh sb="4" eb="7">
      <t>ナガヨチョウ</t>
    </rPh>
    <phoneticPr fontId="9"/>
  </si>
  <si>
    <t>095-800-7243</t>
    <phoneticPr fontId="9"/>
  </si>
  <si>
    <t>西海支店</t>
    <phoneticPr fontId="9"/>
  </si>
  <si>
    <t>古川　光治</t>
    <phoneticPr fontId="2"/>
  </si>
  <si>
    <t>西海市西彼町喰場郷１５１－７</t>
    <phoneticPr fontId="9"/>
  </si>
  <si>
    <t>0959-23-2100</t>
    <phoneticPr fontId="9"/>
  </si>
  <si>
    <t>長崎支店</t>
    <phoneticPr fontId="9"/>
  </si>
  <si>
    <t>長崎市さくらの里３－１７５７－１</t>
    <phoneticPr fontId="9"/>
  </si>
  <si>
    <t>095-860-1212</t>
    <phoneticPr fontId="9"/>
  </si>
  <si>
    <t>入札参加希望業種</t>
    <rPh sb="0" eb="2">
      <t>ニュウサツ</t>
    </rPh>
    <rPh sb="2" eb="4">
      <t>サンカ</t>
    </rPh>
    <rPh sb="4" eb="6">
      <t>キボウ</t>
    </rPh>
    <rPh sb="6" eb="8">
      <t>ギョウシュ</t>
    </rPh>
    <phoneticPr fontId="2"/>
  </si>
  <si>
    <t>※格付表登載後1年を経過していない上記の業者は、1年を経過した時点で監理課がシステム（Ｎ－ＰＥＩＳ）入力します。</t>
    <rPh sb="1" eb="4">
      <t>カクツケヒョウ</t>
    </rPh>
    <rPh sb="4" eb="6">
      <t>トウサイ</t>
    </rPh>
    <rPh sb="6" eb="7">
      <t>ゴ</t>
    </rPh>
    <rPh sb="8" eb="9">
      <t>ネン</t>
    </rPh>
    <rPh sb="10" eb="12">
      <t>ケイカ</t>
    </rPh>
    <rPh sb="17" eb="19">
      <t>ジョウキ</t>
    </rPh>
    <rPh sb="20" eb="22">
      <t>ギョウシャ</t>
    </rPh>
    <rPh sb="25" eb="26">
      <t>ネン</t>
    </rPh>
    <rPh sb="27" eb="29">
      <t>ケイカ</t>
    </rPh>
    <rPh sb="31" eb="33">
      <t>ジテン</t>
    </rPh>
    <rPh sb="34" eb="36">
      <t>カンリ</t>
    </rPh>
    <rPh sb="36" eb="37">
      <t>カ</t>
    </rPh>
    <rPh sb="50" eb="52">
      <t>ニュウリョク</t>
    </rPh>
    <phoneticPr fontId="9"/>
  </si>
  <si>
    <t>委　　　任　　　状　　　提　　　出　　　者</t>
    <rPh sb="0" eb="1">
      <t>イ</t>
    </rPh>
    <rPh sb="4" eb="5">
      <t>ニン</t>
    </rPh>
    <rPh sb="8" eb="9">
      <t>ジョウ</t>
    </rPh>
    <rPh sb="12" eb="13">
      <t>テイ</t>
    </rPh>
    <rPh sb="16" eb="17">
      <t>デ</t>
    </rPh>
    <rPh sb="20" eb="21">
      <t>モノ</t>
    </rPh>
    <phoneticPr fontId="2"/>
  </si>
  <si>
    <t>大町　晃史</t>
    <rPh sb="0" eb="2">
      <t>オオマチ</t>
    </rPh>
    <rPh sb="3" eb="4">
      <t>アキラ</t>
    </rPh>
    <rPh sb="4" eb="5">
      <t>フミ</t>
    </rPh>
    <phoneticPr fontId="2"/>
  </si>
  <si>
    <t>田中　隆宏</t>
    <rPh sb="0" eb="2">
      <t>タナカ</t>
    </rPh>
    <rPh sb="3" eb="5">
      <t>タカヒロ</t>
    </rPh>
    <phoneticPr fontId="2"/>
  </si>
  <si>
    <t>内山　昌久</t>
    <rPh sb="0" eb="2">
      <t>ウチヤマ</t>
    </rPh>
    <rPh sb="3" eb="4">
      <t>マサ</t>
    </rPh>
    <rPh sb="4" eb="5">
      <t>ヒサ</t>
    </rPh>
    <phoneticPr fontId="2"/>
  </si>
  <si>
    <t>西海市西彼町小迎郷２１９５－３</t>
    <rPh sb="6" eb="9">
      <t>コムカエゴウ</t>
    </rPh>
    <phoneticPr fontId="2"/>
  </si>
  <si>
    <t>辻川　秀夫</t>
    <rPh sb="0" eb="2">
      <t>ツジカワ</t>
    </rPh>
    <rPh sb="3" eb="5">
      <t>ヒデオ</t>
    </rPh>
    <phoneticPr fontId="2"/>
  </si>
  <si>
    <t>鍋内　喜久雄</t>
    <rPh sb="0" eb="1">
      <t>ナベ</t>
    </rPh>
    <rPh sb="1" eb="2">
      <t>ウチ</t>
    </rPh>
    <rPh sb="3" eb="6">
      <t>キクオ</t>
    </rPh>
    <phoneticPr fontId="2"/>
  </si>
  <si>
    <t>田坂　信昌</t>
    <rPh sb="0" eb="2">
      <t>タサカ</t>
    </rPh>
    <rPh sb="3" eb="4">
      <t>ノブ</t>
    </rPh>
    <rPh sb="4" eb="5">
      <t>マサ</t>
    </rPh>
    <phoneticPr fontId="2"/>
  </si>
  <si>
    <t>北嶋　末春</t>
    <rPh sb="0" eb="2">
      <t>キタシマ</t>
    </rPh>
    <rPh sb="3" eb="5">
      <t>スエハル</t>
    </rPh>
    <phoneticPr fontId="2"/>
  </si>
  <si>
    <t>長崎市矢上町４６－６</t>
    <rPh sb="0" eb="3">
      <t>ナガサキシ</t>
    </rPh>
    <rPh sb="3" eb="6">
      <t>ヤガミマチ</t>
    </rPh>
    <phoneticPr fontId="2"/>
  </si>
  <si>
    <t>095-801-3319</t>
    <phoneticPr fontId="2"/>
  </si>
  <si>
    <t>諫早市幸町４９－４６</t>
    <rPh sb="0" eb="3">
      <t>イサハヤシ</t>
    </rPh>
    <rPh sb="3" eb="4">
      <t>サチ</t>
    </rPh>
    <rPh sb="4" eb="5">
      <t>マチ</t>
    </rPh>
    <phoneticPr fontId="2"/>
  </si>
  <si>
    <t>長崎市戸町５－６７９－５</t>
    <rPh sb="3" eb="4">
      <t>ト</t>
    </rPh>
    <rPh sb="4" eb="5">
      <t>マチ</t>
    </rPh>
    <phoneticPr fontId="2"/>
  </si>
  <si>
    <t>095-878-3399</t>
    <phoneticPr fontId="2"/>
  </si>
  <si>
    <t>永晃（株）</t>
    <rPh sb="0" eb="2">
      <t>エイコウ</t>
    </rPh>
    <rPh sb="3" eb="4">
      <t>カブ</t>
    </rPh>
    <phoneticPr fontId="2"/>
  </si>
  <si>
    <t>北松浦郡佐々町小浦免８７７－１０</t>
    <rPh sb="0" eb="4">
      <t>キタマツウラグン</t>
    </rPh>
    <rPh sb="7" eb="10">
      <t>コウラメン</t>
    </rPh>
    <phoneticPr fontId="2"/>
  </si>
  <si>
    <t>0956-76-7988</t>
    <phoneticPr fontId="2"/>
  </si>
  <si>
    <t>本社</t>
    <rPh sb="0" eb="2">
      <t>ホンシャ</t>
    </rPh>
    <phoneticPr fontId="2"/>
  </si>
  <si>
    <t>福徳　秀人</t>
    <rPh sb="0" eb="2">
      <t>フクトク</t>
    </rPh>
    <rPh sb="3" eb="5">
      <t>ヒデヒト</t>
    </rPh>
    <phoneticPr fontId="2"/>
  </si>
  <si>
    <t>佐世保市常盤町３－２　佐世保ＫＳビル６階</t>
    <rPh sb="0" eb="4">
      <t>サセボシ</t>
    </rPh>
    <phoneticPr fontId="2"/>
  </si>
  <si>
    <t>0956-56-3900</t>
    <phoneticPr fontId="2"/>
  </si>
  <si>
    <t>九州テクノ（株）</t>
    <phoneticPr fontId="2"/>
  </si>
  <si>
    <t>大村工事部</t>
    <phoneticPr fontId="2"/>
  </si>
  <si>
    <t>濱本　秀樹</t>
    <phoneticPr fontId="2"/>
  </si>
  <si>
    <t>大村市水主町１－７４７－６７</t>
    <rPh sb="0" eb="3">
      <t>オオムラシ</t>
    </rPh>
    <phoneticPr fontId="2"/>
  </si>
  <si>
    <t>0957-53-0020</t>
    <phoneticPr fontId="2"/>
  </si>
  <si>
    <t>向井　誠司</t>
    <rPh sb="0" eb="2">
      <t>ムカイ</t>
    </rPh>
    <rPh sb="3" eb="4">
      <t>マコト</t>
    </rPh>
    <rPh sb="4" eb="5">
      <t>ツカサ</t>
    </rPh>
    <phoneticPr fontId="2"/>
  </si>
  <si>
    <t>雲仙市愛野町乙７５３－１０秋桜ハイム１０３</t>
    <phoneticPr fontId="2"/>
  </si>
  <si>
    <t>山口　博吉</t>
    <rPh sb="0" eb="2">
      <t>ヤマグチ</t>
    </rPh>
    <rPh sb="3" eb="4">
      <t>ヒロシ</t>
    </rPh>
    <rPh sb="4" eb="5">
      <t>キチ</t>
    </rPh>
    <phoneticPr fontId="2"/>
  </si>
  <si>
    <t>西海市西彼町喰場郷１２６６－１</t>
    <phoneticPr fontId="2"/>
  </si>
  <si>
    <t>大林　貴史</t>
    <phoneticPr fontId="2"/>
  </si>
  <si>
    <t>西海市大瀬戸町瀬戸板浦郷９１０－４</t>
    <rPh sb="0" eb="3">
      <t>サイカイシ</t>
    </rPh>
    <rPh sb="3" eb="6">
      <t>オオセト</t>
    </rPh>
    <rPh sb="6" eb="7">
      <t>チョウ</t>
    </rPh>
    <rPh sb="7" eb="9">
      <t>セト</t>
    </rPh>
    <rPh sb="9" eb="10">
      <t>イタ</t>
    </rPh>
    <rPh sb="10" eb="12">
      <t>ウラゴウ</t>
    </rPh>
    <phoneticPr fontId="2"/>
  </si>
  <si>
    <t>0959-22-0087</t>
    <phoneticPr fontId="2"/>
  </si>
  <si>
    <t>雲仙市吾妻町阿母名９－１－２０１</t>
    <rPh sb="0" eb="2">
      <t>ウンゼン</t>
    </rPh>
    <rPh sb="2" eb="3">
      <t>シ</t>
    </rPh>
    <rPh sb="3" eb="5">
      <t>アガツマ</t>
    </rPh>
    <rPh sb="5" eb="6">
      <t>マチ</t>
    </rPh>
    <rPh sb="6" eb="7">
      <t>ア</t>
    </rPh>
    <rPh sb="7" eb="8">
      <t>ハハ</t>
    </rPh>
    <rPh sb="8" eb="9">
      <t>メイ</t>
    </rPh>
    <phoneticPr fontId="2"/>
  </si>
  <si>
    <t>0957-38-6010</t>
    <phoneticPr fontId="2"/>
  </si>
  <si>
    <t>佐世保市稲荷町１６－１６</t>
    <rPh sb="0" eb="4">
      <t>サセボシ</t>
    </rPh>
    <phoneticPr fontId="2"/>
  </si>
  <si>
    <t>0956-59-6756</t>
    <phoneticPr fontId="2"/>
  </si>
  <si>
    <t>水島　一夫</t>
    <phoneticPr fontId="2"/>
  </si>
  <si>
    <t>米倉　実</t>
    <rPh sb="0" eb="2">
      <t>ヨネクラ</t>
    </rPh>
    <rPh sb="3" eb="4">
      <t>ジツ</t>
    </rPh>
    <phoneticPr fontId="2"/>
  </si>
  <si>
    <t>中田　稔</t>
    <phoneticPr fontId="2"/>
  </si>
  <si>
    <t>県央</t>
    <phoneticPr fontId="2"/>
  </si>
  <si>
    <t>（株）Ｆａｃｔｏｒｙ</t>
    <phoneticPr fontId="9"/>
  </si>
  <si>
    <t>0959-86-0461</t>
    <phoneticPr fontId="2"/>
  </si>
  <si>
    <t>諫早市福田町３２－６</t>
    <rPh sb="0" eb="2">
      <t>フクダ</t>
    </rPh>
    <rPh sb="2" eb="3">
      <t>チョウ</t>
    </rPh>
    <phoneticPr fontId="2"/>
  </si>
  <si>
    <t>雲仙市小浜町マリーナ１６　スパコースト小浜５０２</t>
    <phoneticPr fontId="2"/>
  </si>
  <si>
    <t>0957-61-0301</t>
    <phoneticPr fontId="2"/>
  </si>
  <si>
    <t>鈴木　良治</t>
    <phoneticPr fontId="2"/>
  </si>
  <si>
    <t>松浦市御厨町８９０</t>
    <phoneticPr fontId="2"/>
  </si>
  <si>
    <t>北松浦郡佐々町小浦免１１５８－４</t>
    <phoneticPr fontId="2"/>
  </si>
  <si>
    <t>対馬市厳原町久田６０７－１</t>
    <phoneticPr fontId="2"/>
  </si>
  <si>
    <t>山下　育生</t>
    <phoneticPr fontId="2"/>
  </si>
  <si>
    <t>勝見　亜紀</t>
    <phoneticPr fontId="2"/>
  </si>
  <si>
    <t>竹下建設工業（株）</t>
    <phoneticPr fontId="2"/>
  </si>
  <si>
    <t>（有）神之浦組</t>
    <phoneticPr fontId="2"/>
  </si>
  <si>
    <t>（株）オリオン電防</t>
    <phoneticPr fontId="2"/>
  </si>
  <si>
    <t>マツナガ防水産業（株）</t>
    <phoneticPr fontId="2"/>
  </si>
  <si>
    <t>（株）上滝</t>
    <phoneticPr fontId="2"/>
  </si>
  <si>
    <t>𠮷野　巧</t>
    <rPh sb="0" eb="3">
      <t>ヨシノ</t>
    </rPh>
    <rPh sb="4" eb="5">
      <t>タクミ</t>
    </rPh>
    <phoneticPr fontId="2"/>
  </si>
  <si>
    <t>坂井　康俊</t>
    <rPh sb="0" eb="2">
      <t>サカイ</t>
    </rPh>
    <rPh sb="3" eb="4">
      <t>ヤスシ</t>
    </rPh>
    <rPh sb="4" eb="5">
      <t>シュン</t>
    </rPh>
    <phoneticPr fontId="2"/>
  </si>
  <si>
    <t>対馬市美津島町大船越５５３－７</t>
    <phoneticPr fontId="2"/>
  </si>
  <si>
    <t>対馬支店</t>
    <rPh sb="2" eb="4">
      <t>シテン</t>
    </rPh>
    <phoneticPr fontId="2"/>
  </si>
  <si>
    <t>橋本　幸介</t>
    <rPh sb="0" eb="2">
      <t>ハシモト</t>
    </rPh>
    <rPh sb="3" eb="5">
      <t>コウスケ</t>
    </rPh>
    <phoneticPr fontId="2"/>
  </si>
  <si>
    <t>県北営業所</t>
    <phoneticPr fontId="2"/>
  </si>
  <si>
    <t>中野　日出男</t>
    <rPh sb="0" eb="2">
      <t>ナカノ</t>
    </rPh>
    <rPh sb="3" eb="6">
      <t>ヒデオ</t>
    </rPh>
    <phoneticPr fontId="2"/>
  </si>
  <si>
    <t>0956-76-7453</t>
    <phoneticPr fontId="2"/>
  </si>
  <si>
    <t>田中工業（株）</t>
    <rPh sb="0" eb="2">
      <t>タナカ</t>
    </rPh>
    <rPh sb="2" eb="4">
      <t>コウギョウ</t>
    </rPh>
    <rPh sb="5" eb="6">
      <t>カブ</t>
    </rPh>
    <phoneticPr fontId="9"/>
  </si>
  <si>
    <t>島原本店</t>
    <rPh sb="0" eb="2">
      <t>シマバラ</t>
    </rPh>
    <rPh sb="2" eb="4">
      <t>ホンテン</t>
    </rPh>
    <phoneticPr fontId="2"/>
  </si>
  <si>
    <t>田中　喜代枝</t>
    <rPh sb="0" eb="2">
      <t>タナカ</t>
    </rPh>
    <rPh sb="3" eb="4">
      <t>ヨロコ</t>
    </rPh>
    <rPh sb="5" eb="6">
      <t>エ</t>
    </rPh>
    <phoneticPr fontId="2"/>
  </si>
  <si>
    <t>島原市有明町湯江乙２１９０－１７</t>
    <rPh sb="0" eb="3">
      <t>シマバラシ</t>
    </rPh>
    <rPh sb="3" eb="6">
      <t>アリアケチョウ</t>
    </rPh>
    <rPh sb="6" eb="8">
      <t>ユエ</t>
    </rPh>
    <rPh sb="8" eb="9">
      <t>オツ</t>
    </rPh>
    <phoneticPr fontId="2"/>
  </si>
  <si>
    <t>0957-68-2552</t>
    <phoneticPr fontId="2"/>
  </si>
  <si>
    <t>土</t>
  </si>
  <si>
    <t>建</t>
  </si>
  <si>
    <t>大</t>
  </si>
  <si>
    <t>左</t>
  </si>
  <si>
    <t>石</t>
  </si>
  <si>
    <t>屋</t>
  </si>
  <si>
    <t>電</t>
  </si>
  <si>
    <t>管</t>
  </si>
  <si>
    <t>タ</t>
  </si>
  <si>
    <t>鋼</t>
  </si>
  <si>
    <t>筋</t>
  </si>
  <si>
    <t>舗</t>
  </si>
  <si>
    <t>板</t>
  </si>
  <si>
    <t>ガ</t>
  </si>
  <si>
    <t>塗</t>
  </si>
  <si>
    <t>防</t>
  </si>
  <si>
    <t>内</t>
  </si>
  <si>
    <t>機</t>
  </si>
  <si>
    <t>絶</t>
  </si>
  <si>
    <t>通</t>
  </si>
  <si>
    <t>園</t>
  </si>
  <si>
    <t>井</t>
  </si>
  <si>
    <t>具</t>
  </si>
  <si>
    <t>水</t>
  </si>
  <si>
    <t>消</t>
  </si>
  <si>
    <t>清</t>
  </si>
  <si>
    <t>解</t>
  </si>
  <si>
    <t>五島市富江町職人３６９－２</t>
    <rPh sb="0" eb="3">
      <t>ゴトウシ</t>
    </rPh>
    <phoneticPr fontId="2"/>
  </si>
  <si>
    <t>〇</t>
  </si>
  <si>
    <t>〇</t>
    <phoneticPr fontId="2"/>
  </si>
  <si>
    <t>諫早営業所</t>
    <rPh sb="0" eb="2">
      <t>イサハヤ</t>
    </rPh>
    <rPh sb="2" eb="5">
      <t>エイギョウショ</t>
    </rPh>
    <phoneticPr fontId="2"/>
  </si>
  <si>
    <t>山口　了平</t>
    <rPh sb="0" eb="2">
      <t>ヤマグチ</t>
    </rPh>
    <rPh sb="3" eb="5">
      <t>リョウヘイ</t>
    </rPh>
    <phoneticPr fontId="2"/>
  </si>
  <si>
    <t>石橋　伸好</t>
    <rPh sb="0" eb="2">
      <t>イシバシ</t>
    </rPh>
    <rPh sb="3" eb="4">
      <t>ノ</t>
    </rPh>
    <rPh sb="4" eb="5">
      <t>ス</t>
    </rPh>
    <phoneticPr fontId="2"/>
  </si>
  <si>
    <t>諫早市多良見町中里２８３－３</t>
    <rPh sb="0" eb="3">
      <t>イサハヤシ</t>
    </rPh>
    <rPh sb="3" eb="7">
      <t>タラミチョウ</t>
    </rPh>
    <rPh sb="7" eb="9">
      <t>ナカザト</t>
    </rPh>
    <phoneticPr fontId="2"/>
  </si>
  <si>
    <t>大村市木場１－９７－５</t>
    <rPh sb="0" eb="3">
      <t>オオムラシ</t>
    </rPh>
    <rPh sb="3" eb="5">
      <t>コバ</t>
    </rPh>
    <phoneticPr fontId="2"/>
  </si>
  <si>
    <t>0957-46-5540</t>
    <phoneticPr fontId="2"/>
  </si>
  <si>
    <t>0957-50-1705</t>
    <phoneticPr fontId="2"/>
  </si>
  <si>
    <t>　</t>
  </si>
  <si>
    <t>対馬市厳原町久田道１４８０</t>
    <rPh sb="6" eb="8">
      <t>ヒサダ</t>
    </rPh>
    <rPh sb="8" eb="9">
      <t>ミチ</t>
    </rPh>
    <phoneticPr fontId="2"/>
  </si>
  <si>
    <t>0920-52-2723</t>
    <phoneticPr fontId="2"/>
  </si>
  <si>
    <t>利光　昌也</t>
    <rPh sb="0" eb="2">
      <t>トシミツ</t>
    </rPh>
    <rPh sb="3" eb="5">
      <t>マサヤ</t>
    </rPh>
    <phoneticPr fontId="2"/>
  </si>
  <si>
    <t>松浦市志佐町志佐町笛吹免７２３－１</t>
    <phoneticPr fontId="9"/>
  </si>
  <si>
    <t>佐世保支店</t>
    <rPh sb="0" eb="5">
      <t>サセボシテン</t>
    </rPh>
    <phoneticPr fontId="1"/>
  </si>
  <si>
    <t>諫早営業所</t>
    <rPh sb="0" eb="5">
      <t>イサハヤエイギョウショ</t>
    </rPh>
    <phoneticPr fontId="1"/>
  </si>
  <si>
    <t>島原営業所</t>
    <rPh sb="0" eb="5">
      <t>シマバラエイギョウショ</t>
    </rPh>
    <phoneticPr fontId="1"/>
  </si>
  <si>
    <t>山﨑　洋樹</t>
    <rPh sb="0" eb="2">
      <t>ヤマサキ</t>
    </rPh>
    <rPh sb="3" eb="5">
      <t>ヒロキ</t>
    </rPh>
    <phoneticPr fontId="1"/>
  </si>
  <si>
    <t>山口　雅彦</t>
    <rPh sb="0" eb="2">
      <t>ヤマグチ</t>
    </rPh>
    <rPh sb="3" eb="5">
      <t>マサヒコ</t>
    </rPh>
    <phoneticPr fontId="1"/>
  </si>
  <si>
    <t>郡家　光德</t>
    <rPh sb="0" eb="2">
      <t>グンゲ</t>
    </rPh>
    <rPh sb="3" eb="4">
      <t>ヒカリ</t>
    </rPh>
    <rPh sb="4" eb="5">
      <t>トク</t>
    </rPh>
    <phoneticPr fontId="1"/>
  </si>
  <si>
    <t>辻原　晃</t>
    <rPh sb="0" eb="2">
      <t>ツジハラ</t>
    </rPh>
    <rPh sb="3" eb="4">
      <t>アキラ</t>
    </rPh>
    <phoneticPr fontId="2"/>
  </si>
  <si>
    <t>0957-26-4212</t>
    <phoneticPr fontId="2"/>
  </si>
  <si>
    <t>松浦市志佐町浦免４９７-３</t>
    <rPh sb="0" eb="3">
      <t>マツウラシ</t>
    </rPh>
    <rPh sb="3" eb="6">
      <t>シサチョウ</t>
    </rPh>
    <rPh sb="6" eb="7">
      <t>ウラ</t>
    </rPh>
    <rPh sb="7" eb="8">
      <t>メン</t>
    </rPh>
    <phoneticPr fontId="2"/>
  </si>
  <si>
    <t>山邊　賢一</t>
    <rPh sb="0" eb="2">
      <t>ヤマナベ</t>
    </rPh>
    <rPh sb="3" eb="5">
      <t>ケンイチ</t>
    </rPh>
    <phoneticPr fontId="2"/>
  </si>
  <si>
    <t>加藤産業（株）</t>
    <rPh sb="0" eb="4">
      <t>カトウサンギョウ</t>
    </rPh>
    <rPh sb="5" eb="6">
      <t>カブ</t>
    </rPh>
    <phoneticPr fontId="2"/>
  </si>
  <si>
    <t>大村支店</t>
    <rPh sb="0" eb="2">
      <t>オオムラ</t>
    </rPh>
    <rPh sb="2" eb="4">
      <t>シテン</t>
    </rPh>
    <phoneticPr fontId="2"/>
  </si>
  <si>
    <t>加藤　達喜</t>
    <rPh sb="0" eb="2">
      <t>カトウ</t>
    </rPh>
    <rPh sb="3" eb="4">
      <t>タチ</t>
    </rPh>
    <rPh sb="4" eb="5">
      <t>キ</t>
    </rPh>
    <phoneticPr fontId="2"/>
  </si>
  <si>
    <t>大村市富の原２－１９３０－３０</t>
    <phoneticPr fontId="9"/>
  </si>
  <si>
    <t>0957‐55‐6465</t>
    <phoneticPr fontId="2"/>
  </si>
  <si>
    <t>今村　浩俊</t>
    <rPh sb="3" eb="4">
      <t>ヒロシ</t>
    </rPh>
    <rPh sb="4" eb="5">
      <t>シュン</t>
    </rPh>
    <phoneticPr fontId="2"/>
  </si>
  <si>
    <t>0959-28-1610</t>
    <phoneticPr fontId="2"/>
  </si>
  <si>
    <t>（株）公文建設</t>
    <phoneticPr fontId="2"/>
  </si>
  <si>
    <t>長崎市旭町６－１タワーコートシティ長崎タワーコート</t>
    <rPh sb="17" eb="19">
      <t>ナガサキ</t>
    </rPh>
    <phoneticPr fontId="2"/>
  </si>
  <si>
    <t>松本　美代子</t>
    <rPh sb="0" eb="2">
      <t>マツモト</t>
    </rPh>
    <rPh sb="3" eb="6">
      <t>ミヨコ</t>
    </rPh>
    <phoneticPr fontId="2"/>
  </si>
  <si>
    <t>〇</t>
    <phoneticPr fontId="2"/>
  </si>
  <si>
    <t>松尾　裕矢</t>
    <rPh sb="0" eb="2">
      <t>マツオ</t>
    </rPh>
    <rPh sb="3" eb="4">
      <t>ユウ</t>
    </rPh>
    <rPh sb="4" eb="5">
      <t>ヤ</t>
    </rPh>
    <phoneticPr fontId="2"/>
  </si>
  <si>
    <t>宮本　隆志</t>
    <phoneticPr fontId="2"/>
  </si>
  <si>
    <t>薬王寺　晴雄</t>
    <phoneticPr fontId="2"/>
  </si>
  <si>
    <t>山本　直美</t>
    <phoneticPr fontId="2"/>
  </si>
  <si>
    <t>谷川　実</t>
    <phoneticPr fontId="2"/>
  </si>
  <si>
    <t>山田　猛志</t>
    <phoneticPr fontId="2"/>
  </si>
  <si>
    <t>0957-44-7077</t>
    <phoneticPr fontId="2"/>
  </si>
  <si>
    <t>県北営業所</t>
    <rPh sb="0" eb="2">
      <t>ケンホク</t>
    </rPh>
    <phoneticPr fontId="2"/>
  </si>
  <si>
    <t>諫早市栄田町３－１８　サクセスヒルズ５０１</t>
    <rPh sb="0" eb="3">
      <t>イサハヤシ</t>
    </rPh>
    <phoneticPr fontId="2"/>
  </si>
  <si>
    <t>東彼杵郡東彼杵町駄地郷２９８－６　メロディーハウスⅤ１号室</t>
    <rPh sb="0" eb="4">
      <t>ヒガシソノギグン</t>
    </rPh>
    <rPh sb="4" eb="8">
      <t>ヒガシソノギチョウ</t>
    </rPh>
    <phoneticPr fontId="2"/>
  </si>
  <si>
    <t>糸瀬　辰実</t>
    <phoneticPr fontId="2"/>
  </si>
  <si>
    <t>（株）イナヅマ電気工事</t>
    <rPh sb="1" eb="2">
      <t>カブ</t>
    </rPh>
    <rPh sb="7" eb="11">
      <t>デンキコウジ</t>
    </rPh>
    <phoneticPr fontId="2"/>
  </si>
  <si>
    <t>松浦営業所</t>
    <phoneticPr fontId="2"/>
  </si>
  <si>
    <t>北村　安伽理</t>
    <rPh sb="0" eb="2">
      <t>キタムラ</t>
    </rPh>
    <rPh sb="3" eb="4">
      <t>アン</t>
    </rPh>
    <rPh sb="4" eb="5">
      <t>カ</t>
    </rPh>
    <rPh sb="5" eb="6">
      <t>リ</t>
    </rPh>
    <phoneticPr fontId="2"/>
  </si>
  <si>
    <t>松浦市御厨町里免８５１</t>
    <rPh sb="0" eb="3">
      <t>マツウラシ</t>
    </rPh>
    <rPh sb="3" eb="6">
      <t>ミクリヤチョウ</t>
    </rPh>
    <rPh sb="6" eb="7">
      <t>サト</t>
    </rPh>
    <rPh sb="7" eb="8">
      <t>メン</t>
    </rPh>
    <phoneticPr fontId="2"/>
  </si>
  <si>
    <t>0956-75-1384</t>
  </si>
  <si>
    <t>（株）小宮建設</t>
    <rPh sb="0" eb="3">
      <t>カブ</t>
    </rPh>
    <rPh sb="3" eb="7">
      <t>コミヤケンセツ</t>
    </rPh>
    <phoneticPr fontId="2"/>
  </si>
  <si>
    <t>川内野　俊治</t>
    <rPh sb="0" eb="2">
      <t>カワウチ</t>
    </rPh>
    <rPh sb="2" eb="3">
      <t>ノ</t>
    </rPh>
    <rPh sb="4" eb="6">
      <t>シュンジ</t>
    </rPh>
    <phoneticPr fontId="2"/>
  </si>
  <si>
    <t>長崎市青山町２５８－７－３０４</t>
    <rPh sb="0" eb="3">
      <t>ナガサキシ</t>
    </rPh>
    <rPh sb="3" eb="6">
      <t>アオヤママチ</t>
    </rPh>
    <phoneticPr fontId="2"/>
  </si>
  <si>
    <t>080-9568-0321</t>
    <phoneticPr fontId="2"/>
  </si>
  <si>
    <t>（株）親和空調</t>
    <rPh sb="0" eb="3">
      <t>カブ</t>
    </rPh>
    <rPh sb="3" eb="7">
      <t>シンワクウチョウ</t>
    </rPh>
    <phoneticPr fontId="2"/>
  </si>
  <si>
    <t>山口　博行</t>
    <rPh sb="0" eb="2">
      <t>ヤマグチ</t>
    </rPh>
    <rPh sb="3" eb="4">
      <t>ヒロ</t>
    </rPh>
    <rPh sb="4" eb="5">
      <t>イ</t>
    </rPh>
    <phoneticPr fontId="2"/>
  </si>
  <si>
    <t>松浦市御厨町北平免２６３－１</t>
    <rPh sb="0" eb="3">
      <t>マツウラシ</t>
    </rPh>
    <rPh sb="3" eb="5">
      <t>ミクリヤ</t>
    </rPh>
    <rPh sb="5" eb="6">
      <t>マチ</t>
    </rPh>
    <rPh sb="6" eb="8">
      <t>キタヒラ</t>
    </rPh>
    <rPh sb="8" eb="9">
      <t>メン</t>
    </rPh>
    <phoneticPr fontId="2"/>
  </si>
  <si>
    <t>0956-75-3066</t>
    <phoneticPr fontId="2"/>
  </si>
  <si>
    <t>島原</t>
    <rPh sb="0" eb="2">
      <t>シマバラ</t>
    </rPh>
    <phoneticPr fontId="2"/>
  </si>
  <si>
    <t>（株）吉川組</t>
    <rPh sb="0" eb="3">
      <t>カブ</t>
    </rPh>
    <rPh sb="3" eb="6">
      <t>ヨシカワグミ</t>
    </rPh>
    <phoneticPr fontId="2"/>
  </si>
  <si>
    <t>雲仙営業所</t>
    <phoneticPr fontId="2"/>
  </si>
  <si>
    <t>南島原営業所</t>
    <rPh sb="0" eb="6">
      <t>ミナミシマバラエイギョウショ</t>
    </rPh>
    <phoneticPr fontId="2"/>
  </si>
  <si>
    <t>橋田　直也</t>
    <rPh sb="0" eb="2">
      <t>ハシダ</t>
    </rPh>
    <rPh sb="3" eb="5">
      <t>ナオヤ</t>
    </rPh>
    <phoneticPr fontId="2"/>
  </si>
  <si>
    <t>南島原市南有馬町乙２７３２－２</t>
    <rPh sb="0" eb="4">
      <t>ミナミシマバラシ</t>
    </rPh>
    <rPh sb="4" eb="8">
      <t>ミナミアリマチョウ</t>
    </rPh>
    <rPh sb="8" eb="9">
      <t>オツ</t>
    </rPh>
    <phoneticPr fontId="2"/>
  </si>
  <si>
    <t>0957-85-3512</t>
    <phoneticPr fontId="2"/>
  </si>
  <si>
    <t>本田　好史</t>
    <rPh sb="0" eb="2">
      <t>ホンダ</t>
    </rPh>
    <rPh sb="3" eb="4">
      <t>ヨシ</t>
    </rPh>
    <rPh sb="4" eb="5">
      <t>フミ</t>
    </rPh>
    <phoneticPr fontId="2"/>
  </si>
  <si>
    <t>雲仙市吾妻町永中名６９２</t>
    <rPh sb="0" eb="3">
      <t>ウンゼンシ</t>
    </rPh>
    <rPh sb="3" eb="6">
      <t>アズマチョウ</t>
    </rPh>
    <rPh sb="6" eb="7">
      <t>エイ</t>
    </rPh>
    <rPh sb="7" eb="8">
      <t>ナカ</t>
    </rPh>
    <rPh sb="8" eb="9">
      <t>メイ</t>
    </rPh>
    <phoneticPr fontId="2"/>
  </si>
  <si>
    <t>0957-20-0170</t>
    <phoneticPr fontId="2"/>
  </si>
  <si>
    <t>-</t>
  </si>
  <si>
    <t>（株）平山組</t>
    <rPh sb="0" eb="3">
      <t>カブ</t>
    </rPh>
    <rPh sb="3" eb="6">
      <t>ヒラヤマグミ</t>
    </rPh>
    <phoneticPr fontId="2"/>
  </si>
  <si>
    <t>島原支店</t>
    <phoneticPr fontId="2"/>
  </si>
  <si>
    <t>古瀬　典司</t>
    <rPh sb="0" eb="2">
      <t>フルセ</t>
    </rPh>
    <rPh sb="3" eb="4">
      <t>テン</t>
    </rPh>
    <rPh sb="4" eb="5">
      <t>ツカサ</t>
    </rPh>
    <phoneticPr fontId="2"/>
  </si>
  <si>
    <t>島原市今川町１８５５</t>
    <rPh sb="0" eb="3">
      <t>シマバラシ</t>
    </rPh>
    <rPh sb="3" eb="6">
      <t>イマガワマチ</t>
    </rPh>
    <phoneticPr fontId="2"/>
  </si>
  <si>
    <t>0957-63-1589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</si>
</sst>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>
      <alignment vertical="center"/>
    </xf>
  </cellStyleXfs>
  <cellXfs count="118">
    <xf numFmtId="0" fontId="0" fillId="0" borderId="0" xfId="0"/>
    <xf numFmtId="0" fontId="4" fillId="0" borderId="4" xfId="1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>
      <alignment vertical="center"/>
    </xf>
    <xf numFmtId="0" fontId="0" fillId="0" borderId="6" xfId="0" applyFill="1" applyBorder="1" applyAlignment="1"/>
    <xf numFmtId="0" fontId="0" fillId="0" borderId="5" xfId="0" applyFill="1" applyBorder="1" applyAlignment="1"/>
    <xf numFmtId="0" fontId="4" fillId="0" borderId="1" xfId="1" applyFont="1" applyFill="1" applyBorder="1" applyAlignment="1"/>
    <xf numFmtId="0" fontId="0" fillId="0" borderId="2" xfId="0" applyFill="1" applyBorder="1" applyAlignment="1"/>
    <xf numFmtId="0" fontId="4" fillId="0" borderId="0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0" fontId="4" fillId="0" borderId="7" xfId="1" applyFont="1" applyFill="1" applyBorder="1" applyAlignment="1"/>
    <xf numFmtId="0" fontId="4" fillId="0" borderId="8" xfId="1" applyFont="1" applyFill="1" applyBorder="1" applyAlignment="1"/>
    <xf numFmtId="0" fontId="4" fillId="0" borderId="6" xfId="1" applyFont="1" applyFill="1" applyBorder="1" applyAlignment="1">
      <alignment horizontal="right"/>
    </xf>
    <xf numFmtId="0" fontId="4" fillId="0" borderId="9" xfId="1" applyFont="1" applyFill="1" applyBorder="1" applyAlignment="1"/>
    <xf numFmtId="0" fontId="4" fillId="0" borderId="10" xfId="1" applyFont="1" applyFill="1" applyBorder="1" applyAlignment="1"/>
    <xf numFmtId="0" fontId="4" fillId="0" borderId="5" xfId="1" applyFont="1" applyFill="1" applyBorder="1" applyAlignment="1">
      <alignment horizontal="right"/>
    </xf>
    <xf numFmtId="0" fontId="4" fillId="0" borderId="11" xfId="1" applyFont="1" applyFill="1" applyBorder="1" applyAlignment="1"/>
    <xf numFmtId="0" fontId="4" fillId="0" borderId="12" xfId="1" applyFont="1" applyFill="1" applyBorder="1" applyAlignment="1"/>
    <xf numFmtId="0" fontId="0" fillId="0" borderId="5" xfId="0" applyFill="1" applyBorder="1" applyAlignment="1">
      <alignment shrinkToFit="1"/>
    </xf>
    <xf numFmtId="0" fontId="4" fillId="0" borderId="5" xfId="1" applyFont="1" applyFill="1" applyBorder="1" applyAlignment="1">
      <alignment horizontal="right" shrinkToFit="1"/>
    </xf>
    <xf numFmtId="0" fontId="4" fillId="0" borderId="12" xfId="1" applyFont="1" applyFill="1" applyBorder="1" applyAlignment="1">
      <alignment shrinkToFit="1"/>
    </xf>
    <xf numFmtId="0" fontId="4" fillId="0" borderId="3" xfId="1" applyFont="1" applyFill="1" applyBorder="1" applyAlignment="1">
      <alignment horizontal="right"/>
    </xf>
    <xf numFmtId="0" fontId="4" fillId="0" borderId="13" xfId="1" applyFont="1" applyFill="1" applyBorder="1" applyAlignment="1">
      <alignment horizontal="right"/>
    </xf>
    <xf numFmtId="0" fontId="4" fillId="0" borderId="14" xfId="1" applyFont="1" applyFill="1" applyBorder="1" applyAlignment="1">
      <alignment horizontal="right"/>
    </xf>
    <xf numFmtId="0" fontId="4" fillId="0" borderId="4" xfId="1" applyFont="1" applyFill="1" applyBorder="1" applyAlignment="1">
      <alignment shrinkToFit="1"/>
    </xf>
    <xf numFmtId="0" fontId="4" fillId="0" borderId="3" xfId="1" applyFont="1" applyFill="1" applyBorder="1" applyAlignment="1">
      <alignment shrinkToFit="1"/>
    </xf>
    <xf numFmtId="0" fontId="4" fillId="0" borderId="0" xfId="1" applyFont="1" applyFill="1" applyBorder="1" applyAlignment="1"/>
    <xf numFmtId="0" fontId="4" fillId="0" borderId="13" xfId="1" applyFont="1" applyFill="1" applyBorder="1" applyAlignment="1">
      <alignment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shrinkToFit="1"/>
    </xf>
    <xf numFmtId="0" fontId="6" fillId="0" borderId="10" xfId="0" applyFont="1" applyFill="1" applyBorder="1" applyAlignment="1">
      <alignment shrinkToFit="1"/>
    </xf>
    <xf numFmtId="0" fontId="6" fillId="0" borderId="13" xfId="0" applyFont="1" applyFill="1" applyBorder="1" applyAlignment="1">
      <alignment shrinkToFit="1"/>
    </xf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3" fillId="0" borderId="4" xfId="0" applyFont="1" applyFill="1" applyBorder="1" applyAlignment="1"/>
    <xf numFmtId="0" fontId="4" fillId="0" borderId="16" xfId="1" applyFont="1" applyFill="1" applyBorder="1" applyAlignment="1"/>
    <xf numFmtId="0" fontId="4" fillId="0" borderId="17" xfId="1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57" fontId="6" fillId="0" borderId="4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17" xfId="0" applyFill="1" applyBorder="1" applyAlignment="1"/>
    <xf numFmtId="0" fontId="4" fillId="0" borderId="17" xfId="1" applyFont="1" applyFill="1" applyBorder="1" applyAlignment="1">
      <alignment horizontal="right"/>
    </xf>
    <xf numFmtId="0" fontId="4" fillId="0" borderId="18" xfId="1" applyFont="1" applyFill="1" applyBorder="1" applyAlignment="1">
      <alignment shrinkToFit="1"/>
    </xf>
    <xf numFmtId="0" fontId="4" fillId="0" borderId="6" xfId="1" applyFont="1" applyFill="1" applyBorder="1" applyAlignment="1"/>
    <xf numFmtId="0" fontId="4" fillId="0" borderId="5" xfId="1" applyFont="1" applyFill="1" applyBorder="1" applyAlignment="1">
      <alignment shrinkToFit="1"/>
    </xf>
    <xf numFmtId="0" fontId="4" fillId="0" borderId="1" xfId="1" applyFont="1" applyFill="1" applyBorder="1" applyAlignment="1">
      <alignment horizontal="left"/>
    </xf>
    <xf numFmtId="0" fontId="4" fillId="0" borderId="8" xfId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shrinkToFit="1"/>
    </xf>
    <xf numFmtId="0" fontId="4" fillId="0" borderId="10" xfId="1" applyFont="1" applyFill="1" applyBorder="1" applyAlignment="1">
      <alignment horizontal="left"/>
    </xf>
    <xf numFmtId="0" fontId="4" fillId="0" borderId="18" xfId="1" applyFont="1" applyFill="1" applyBorder="1" applyAlignment="1"/>
    <xf numFmtId="0" fontId="0" fillId="0" borderId="12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 shrinkToFit="1"/>
    </xf>
    <xf numFmtId="0" fontId="8" fillId="0" borderId="15" xfId="0" applyFont="1" applyFill="1" applyBorder="1" applyAlignment="1">
      <alignment horizontal="center" shrinkToFit="1"/>
    </xf>
    <xf numFmtId="0" fontId="0" fillId="0" borderId="7" xfId="0" applyFill="1" applyBorder="1" applyAlignment="1">
      <alignment horizontal="center" vertical="center" shrinkToFit="1"/>
    </xf>
    <xf numFmtId="0" fontId="6" fillId="0" borderId="15" xfId="0" applyFont="1" applyFill="1" applyBorder="1" applyAlignment="1"/>
    <xf numFmtId="0" fontId="7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3" fillId="0" borderId="16" xfId="0" applyFont="1" applyFill="1" applyBorder="1" applyAlignment="1"/>
    <xf numFmtId="0" fontId="6" fillId="0" borderId="18" xfId="0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shrinkToFit="1"/>
    </xf>
    <xf numFmtId="0" fontId="3" fillId="0" borderId="12" xfId="1" applyFont="1" applyFill="1" applyBorder="1" applyAlignment="1">
      <alignment shrinkToFit="1"/>
    </xf>
    <xf numFmtId="0" fontId="3" fillId="0" borderId="10" xfId="1" applyFont="1" applyFill="1" applyBorder="1" applyAlignment="1"/>
    <xf numFmtId="0" fontId="3" fillId="0" borderId="16" xfId="1" applyFont="1" applyFill="1" applyBorder="1" applyAlignment="1"/>
    <xf numFmtId="0" fontId="3" fillId="0" borderId="17" xfId="1" applyFont="1" applyFill="1" applyBorder="1" applyAlignment="1"/>
    <xf numFmtId="0" fontId="3" fillId="0" borderId="18" xfId="1" applyFont="1" applyFill="1" applyBorder="1" applyAlignment="1"/>
    <xf numFmtId="0" fontId="11" fillId="0" borderId="17" xfId="0" applyFont="1" applyFill="1" applyBorder="1" applyAlignment="1"/>
    <xf numFmtId="0" fontId="3" fillId="0" borderId="17" xfId="1" applyFont="1" applyFill="1" applyBorder="1" applyAlignment="1">
      <alignment horizontal="right"/>
    </xf>
    <xf numFmtId="0" fontId="3" fillId="0" borderId="18" xfId="1" applyFont="1" applyFill="1" applyBorder="1" applyAlignment="1">
      <alignment shrinkToFit="1"/>
    </xf>
    <xf numFmtId="0" fontId="3" fillId="0" borderId="4" xfId="1" applyFont="1" applyFill="1" applyBorder="1" applyAlignment="1">
      <alignment shrinkToFit="1"/>
    </xf>
    <xf numFmtId="0" fontId="4" fillId="2" borderId="3" xfId="1" applyFont="1" applyFill="1" applyBorder="1" applyAlignment="1">
      <alignment shrinkToFit="1"/>
    </xf>
    <xf numFmtId="0" fontId="4" fillId="2" borderId="13" xfId="1" applyFont="1" applyFill="1" applyBorder="1" applyAlignment="1">
      <alignment shrinkToFit="1"/>
    </xf>
    <xf numFmtId="57" fontId="12" fillId="0" borderId="4" xfId="0" applyNumberFormat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shrinkToFit="1"/>
    </xf>
    <xf numFmtId="0" fontId="7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shrinkToFit="1"/>
    </xf>
    <xf numFmtId="0" fontId="8" fillId="0" borderId="5" xfId="0" applyFont="1" applyFill="1" applyBorder="1" applyAlignment="1">
      <alignment horizontal="center" shrinkToFit="1"/>
    </xf>
    <xf numFmtId="0" fontId="8" fillId="0" borderId="13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shrinkToFit="1"/>
    </xf>
    <xf numFmtId="0" fontId="3" fillId="2" borderId="12" xfId="0" applyFont="1" applyFill="1" applyBorder="1" applyAlignment="1">
      <alignment vertical="center" shrinkToFit="1"/>
    </xf>
    <xf numFmtId="0" fontId="4" fillId="2" borderId="4" xfId="1" applyFont="1" applyFill="1" applyBorder="1" applyAlignment="1"/>
    <xf numFmtId="0" fontId="4" fillId="2" borderId="7" xfId="1" applyFont="1" applyFill="1" applyBorder="1" applyAlignment="1"/>
    <xf numFmtId="0" fontId="4" fillId="2" borderId="11" xfId="1" applyFont="1" applyFill="1" applyBorder="1" applyAlignment="1"/>
    <xf numFmtId="0" fontId="4" fillId="2" borderId="12" xfId="1" applyFont="1" applyFill="1" applyBorder="1" applyAlignment="1"/>
    <xf numFmtId="0" fontId="4" fillId="2" borderId="14" xfId="1" applyFont="1" applyFill="1" applyBorder="1" applyAlignment="1"/>
    <xf numFmtId="0" fontId="4" fillId="2" borderId="13" xfId="1" applyFont="1" applyFill="1" applyBorder="1" applyAlignment="1"/>
    <xf numFmtId="0" fontId="3" fillId="2" borderId="4" xfId="1" applyFont="1" applyFill="1" applyBorder="1" applyAlignment="1"/>
    <xf numFmtId="0" fontId="4" fillId="2" borderId="3" xfId="1" applyFont="1" applyFill="1" applyBorder="1" applyAlignment="1"/>
    <xf numFmtId="0" fontId="4" fillId="2" borderId="12" xfId="1" applyFont="1" applyFill="1" applyBorder="1" applyAlignment="1">
      <alignment shrinkToFit="1"/>
    </xf>
  </cellXfs>
  <cellStyles count="3">
    <cellStyle name="標準" xfId="0" builtinId="0"/>
    <cellStyle name="標準 2" xfId="2" xr:uid="{DD836AF8-24C1-447E-8A6C-DC3A3FE148EC}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211455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BDB9B1-37AE-487E-8718-9C94EB63DEF9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11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211455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50B8DDE-E3E2-4E04-978A-809B4746C445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11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D80EEA3-8F35-477B-BFAB-5D0E969418C0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F9BBEC8B-EC62-4370-8C43-88A4844C25D0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1422784-D486-4DF6-A3D0-49D674A15CCD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374968C-8033-40FE-BFE3-85E9B2904947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28EF83D-8D64-4F8C-85EE-0C63D0051FF6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6AAA960-4BD3-4B2C-A445-B9ED9E484FDB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3F547DC-AFFB-4901-84F0-07CFDE298187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51FDFCF-15E1-4D64-AA04-3B71C6FB7572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98E3214-3255-423E-8D0E-3212F21CCC22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03D2672-FF24-4B2C-A274-83EB33EC4C61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47A45F65-5AC2-42B2-A89A-232F06377978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A5C594F8-E790-4C1B-A844-44B76C442649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D6CC919-1EAE-4E37-BFDF-64665A60C9DB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78377</xdr:colOff>
      <xdr:row>113</xdr:row>
      <xdr:rowOff>211455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5C9D95E5-538B-4CD1-885E-7172CE8FBE2E}"/>
            </a:ext>
          </a:extLst>
        </xdr:cNvPr>
        <xdr:cNvSpPr txBox="1">
          <a:spLocks noChangeArrowheads="1"/>
        </xdr:cNvSpPr>
      </xdr:nvSpPr>
      <xdr:spPr bwMode="auto">
        <a:xfrm>
          <a:off x="7191375" y="34432875"/>
          <a:ext cx="78377" cy="211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211455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6B2677E2-8187-443A-915A-23DA080DD0B0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11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211455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15FA684-4342-4972-BAE3-DD51BD531A62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11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6F61C7A7-8BCF-4E0B-89B9-B736D52D27C1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E834C73C-ADD5-4531-8BF3-18CF2561AAC3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EE91C3D9-4BA5-4447-992C-72E18F878542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7F6280E3-F6A5-471C-9771-BAF9BA58244D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4A957209-E7A3-4291-B0B5-699C117D4BC4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4B4F66C8-350F-485F-8AE1-FAF3EE34C073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32AB0603-9F0A-4F2E-B94F-8272272FB35B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0FEFDC40-2D26-4F0B-8CCB-8B37F1B0566F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145C2FBC-118B-441A-BB99-9223E32DECA8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29" name="Text Box 12">
          <a:extLst>
            <a:ext uri="{FF2B5EF4-FFF2-40B4-BE49-F238E27FC236}">
              <a16:creationId xmlns:a16="http://schemas.microsoft.com/office/drawing/2014/main" id="{5A61FE1D-A668-4340-8FD5-ED9D3C0FDF54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30" name="Text Box 13">
          <a:extLst>
            <a:ext uri="{FF2B5EF4-FFF2-40B4-BE49-F238E27FC236}">
              <a16:creationId xmlns:a16="http://schemas.microsoft.com/office/drawing/2014/main" id="{0B5B86E1-3834-4E81-8459-10FEE24BB6E3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5DEA90AB-3D41-4624-917E-E2B39D963C09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322217</xdr:colOff>
      <xdr:row>113</xdr:row>
      <xdr:rowOff>0</xdr:rowOff>
    </xdr:from>
    <xdr:to>
      <xdr:col>4</xdr:col>
      <xdr:colOff>400594</xdr:colOff>
      <xdr:row>113</xdr:row>
      <xdr:rowOff>205740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40CB797E-F583-4AC7-B858-8E142C20BEE1}"/>
            </a:ext>
          </a:extLst>
        </xdr:cNvPr>
        <xdr:cNvSpPr txBox="1">
          <a:spLocks noChangeArrowheads="1"/>
        </xdr:cNvSpPr>
      </xdr:nvSpPr>
      <xdr:spPr bwMode="auto">
        <a:xfrm>
          <a:off x="1541417" y="34432875"/>
          <a:ext cx="78377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78377</xdr:colOff>
      <xdr:row>113</xdr:row>
      <xdr:rowOff>211455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DCA6C3D9-D94D-4C45-9050-93D0D3D1B21F}"/>
            </a:ext>
          </a:extLst>
        </xdr:cNvPr>
        <xdr:cNvSpPr txBox="1">
          <a:spLocks noChangeArrowheads="1"/>
        </xdr:cNvSpPr>
      </xdr:nvSpPr>
      <xdr:spPr bwMode="auto">
        <a:xfrm>
          <a:off x="7191375" y="34432875"/>
          <a:ext cx="78377" cy="211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7735-9EC2-458D-AFBA-C416D9221908}">
  <sheetPr>
    <pageSetUpPr fitToPage="1"/>
  </sheetPr>
  <dimension ref="A1:BQ114"/>
  <sheetViews>
    <sheetView tabSelected="1" view="pageBreakPreview" zoomScaleNormal="100" zoomScaleSheetLayoutView="100" workbookViewId="0">
      <pane ySplit="4" topLeftCell="A6" activePane="bottomLeft" state="frozen"/>
      <selection pane="bottomLeft" activeCell="AM106" sqref="AM106"/>
    </sheetView>
  </sheetViews>
  <sheetFormatPr defaultColWidth="9" defaultRowHeight="20.100000000000001" customHeight="1" x14ac:dyDescent="0.15"/>
  <cols>
    <col min="1" max="1" width="5.5" style="31" customWidth="1"/>
    <col min="2" max="2" width="2.5" style="32" bestFit="1" customWidth="1"/>
    <col min="3" max="3" width="2.25" style="32" customWidth="1"/>
    <col min="4" max="4" width="5.75" style="33" bestFit="1" customWidth="1"/>
    <col min="5" max="5" width="16.5" style="28" bestFit="1" customWidth="1"/>
    <col min="6" max="6" width="9.75" style="28" customWidth="1"/>
    <col min="7" max="7" width="9.25" style="28" customWidth="1"/>
    <col min="8" max="8" width="30.625" style="28" customWidth="1"/>
    <col min="9" max="9" width="12.25" style="28" bestFit="1" customWidth="1"/>
    <col min="10" max="29" width="2.375" style="31" customWidth="1"/>
    <col min="30" max="38" width="2.375" style="28" customWidth="1"/>
    <col min="39" max="39" width="16.25" style="28" customWidth="1"/>
    <col min="40" max="40" width="9" style="28"/>
    <col min="41" max="69" width="2.375" style="28" customWidth="1"/>
    <col min="70" max="16384" width="9" style="28"/>
  </cols>
  <sheetData>
    <row r="1" spans="1:69" ht="20.100000000000001" customHeight="1" x14ac:dyDescent="0.15">
      <c r="A1" s="94" t="s">
        <v>346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</row>
    <row r="2" spans="1:69" ht="13.5" x14ac:dyDescent="0.15">
      <c r="A2" s="95" t="s">
        <v>131</v>
      </c>
      <c r="B2" s="96"/>
      <c r="C2" s="96"/>
      <c r="D2" s="96"/>
      <c r="E2" s="97"/>
      <c r="F2" s="98" t="s">
        <v>132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100"/>
      <c r="AM2" s="101" t="s">
        <v>323</v>
      </c>
    </row>
    <row r="3" spans="1:69" s="29" customFormat="1" ht="13.5" customHeight="1" x14ac:dyDescent="0.15">
      <c r="A3" s="82" t="s">
        <v>133</v>
      </c>
      <c r="B3" s="102" t="s">
        <v>134</v>
      </c>
      <c r="C3" s="103"/>
      <c r="D3" s="104"/>
      <c r="E3" s="105" t="s">
        <v>135</v>
      </c>
      <c r="F3" s="82" t="s">
        <v>136</v>
      </c>
      <c r="G3" s="82" t="s">
        <v>137</v>
      </c>
      <c r="H3" s="82" t="s">
        <v>138</v>
      </c>
      <c r="I3" s="82" t="s">
        <v>139</v>
      </c>
      <c r="J3" s="84" t="s">
        <v>344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6"/>
      <c r="AM3" s="101"/>
    </row>
    <row r="4" spans="1:69" s="30" customFormat="1" ht="13.5" customHeight="1" x14ac:dyDescent="0.15">
      <c r="A4" s="83"/>
      <c r="B4" s="90" t="s">
        <v>140</v>
      </c>
      <c r="C4" s="91"/>
      <c r="D4" s="92"/>
      <c r="E4" s="106"/>
      <c r="F4" s="83"/>
      <c r="G4" s="83"/>
      <c r="H4" s="83"/>
      <c r="I4" s="83"/>
      <c r="J4" s="87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9"/>
      <c r="AM4" s="101"/>
      <c r="AO4" s="30" t="s">
        <v>416</v>
      </c>
      <c r="AP4" s="30" t="s">
        <v>417</v>
      </c>
      <c r="AQ4" s="30" t="s">
        <v>418</v>
      </c>
      <c r="AR4" s="30" t="s">
        <v>419</v>
      </c>
      <c r="AS4" s="30" t="s">
        <v>330</v>
      </c>
      <c r="AT4" s="30" t="s">
        <v>420</v>
      </c>
      <c r="AU4" s="30" t="s">
        <v>421</v>
      </c>
      <c r="AV4" s="30" t="s">
        <v>422</v>
      </c>
      <c r="AW4" s="30" t="s">
        <v>423</v>
      </c>
      <c r="AX4" s="30" t="s">
        <v>424</v>
      </c>
      <c r="AY4" s="30" t="s">
        <v>425</v>
      </c>
      <c r="AZ4" s="30" t="s">
        <v>426</v>
      </c>
      <c r="BA4" s="30" t="s">
        <v>427</v>
      </c>
      <c r="BB4" s="30" t="s">
        <v>1</v>
      </c>
      <c r="BC4" s="30" t="s">
        <v>428</v>
      </c>
      <c r="BD4" s="30" t="s">
        <v>429</v>
      </c>
      <c r="BE4" s="30" t="s">
        <v>430</v>
      </c>
      <c r="BF4" s="30" t="s">
        <v>431</v>
      </c>
      <c r="BG4" s="30" t="s">
        <v>432</v>
      </c>
      <c r="BH4" s="30" t="s">
        <v>433</v>
      </c>
      <c r="BI4" s="30" t="s">
        <v>434</v>
      </c>
      <c r="BJ4" s="30" t="s">
        <v>435</v>
      </c>
      <c r="BK4" s="30" t="s">
        <v>436</v>
      </c>
      <c r="BL4" s="30" t="s">
        <v>437</v>
      </c>
      <c r="BM4" s="30" t="s">
        <v>438</v>
      </c>
      <c r="BN4" s="30" t="s">
        <v>439</v>
      </c>
      <c r="BO4" s="30" t="s">
        <v>440</v>
      </c>
      <c r="BP4" s="30" t="s">
        <v>441</v>
      </c>
      <c r="BQ4" s="30" t="s">
        <v>442</v>
      </c>
    </row>
    <row r="5" spans="1:69" s="30" customFormat="1" ht="13.5" hidden="1" customHeight="1" x14ac:dyDescent="0.15">
      <c r="A5" s="57"/>
      <c r="B5" s="58"/>
      <c r="C5" s="59"/>
      <c r="D5" s="60"/>
      <c r="E5" s="61"/>
      <c r="F5" s="55"/>
      <c r="G5" s="55"/>
      <c r="H5" s="55"/>
      <c r="I5" s="55"/>
      <c r="J5" s="63" t="s">
        <v>416</v>
      </c>
      <c r="K5" s="64" t="s">
        <v>417</v>
      </c>
      <c r="L5" s="64" t="s">
        <v>418</v>
      </c>
      <c r="M5" s="64" t="s">
        <v>419</v>
      </c>
      <c r="N5" s="64" t="s">
        <v>330</v>
      </c>
      <c r="O5" s="64" t="s">
        <v>420</v>
      </c>
      <c r="P5" s="64" t="s">
        <v>421</v>
      </c>
      <c r="Q5" s="64" t="s">
        <v>422</v>
      </c>
      <c r="R5" s="64" t="s">
        <v>423</v>
      </c>
      <c r="S5" s="64" t="s">
        <v>424</v>
      </c>
      <c r="T5" s="64" t="s">
        <v>425</v>
      </c>
      <c r="U5" s="64" t="s">
        <v>426</v>
      </c>
      <c r="V5" s="64" t="s">
        <v>427</v>
      </c>
      <c r="W5" s="64" t="s">
        <v>1</v>
      </c>
      <c r="X5" s="64" t="s">
        <v>428</v>
      </c>
      <c r="Y5" s="64" t="s">
        <v>429</v>
      </c>
      <c r="Z5" s="64" t="s">
        <v>430</v>
      </c>
      <c r="AA5" s="64" t="s">
        <v>431</v>
      </c>
      <c r="AB5" s="64" t="s">
        <v>432</v>
      </c>
      <c r="AC5" s="64" t="s">
        <v>433</v>
      </c>
      <c r="AD5" s="64" t="s">
        <v>434</v>
      </c>
      <c r="AE5" s="32" t="s">
        <v>435</v>
      </c>
      <c r="AF5" s="32" t="s">
        <v>436</v>
      </c>
      <c r="AG5" s="65" t="s">
        <v>437</v>
      </c>
      <c r="AH5" s="32" t="s">
        <v>438</v>
      </c>
      <c r="AI5" s="32" t="s">
        <v>439</v>
      </c>
      <c r="AJ5" s="32" t="s">
        <v>440</v>
      </c>
      <c r="AK5" s="32" t="s">
        <v>441</v>
      </c>
      <c r="AL5" s="62" t="s">
        <v>442</v>
      </c>
      <c r="AM5" s="56"/>
    </row>
    <row r="6" spans="1:69" s="30" customFormat="1" ht="26.25" customHeight="1" x14ac:dyDescent="0.15">
      <c r="A6" s="37" t="s">
        <v>295</v>
      </c>
      <c r="B6" s="52">
        <v>1</v>
      </c>
      <c r="C6" s="4" t="s">
        <v>141</v>
      </c>
      <c r="D6" s="34">
        <v>5</v>
      </c>
      <c r="E6" s="107" t="s">
        <v>296</v>
      </c>
      <c r="F6" s="39" t="s">
        <v>297</v>
      </c>
      <c r="G6" s="39" t="s">
        <v>372</v>
      </c>
      <c r="H6" s="39" t="s">
        <v>306</v>
      </c>
      <c r="I6" s="66" t="s">
        <v>307</v>
      </c>
      <c r="J6" s="40" t="str">
        <f>IF(AO6="〇","土","")</f>
        <v>土</v>
      </c>
      <c r="K6" s="41" t="str">
        <f>IF(AP6="〇","建","")</f>
        <v/>
      </c>
      <c r="L6" s="41" t="str">
        <f>IF(AQ6="〇","大","")</f>
        <v/>
      </c>
      <c r="M6" s="41" t="str">
        <f>IF(AR6="〇","左","")</f>
        <v/>
      </c>
      <c r="N6" s="41" t="str">
        <f>IF(AS6="〇","と","")</f>
        <v>と</v>
      </c>
      <c r="O6" s="41" t="str">
        <f>IF(AT6="〇","石","")</f>
        <v>石</v>
      </c>
      <c r="P6" s="41" t="str">
        <f>IF(AU6="〇","屋","")</f>
        <v/>
      </c>
      <c r="Q6" s="41" t="str">
        <f>IF(AV6="〇","電","")</f>
        <v/>
      </c>
      <c r="R6" s="41" t="str">
        <f>IF(AW6="〇","管","")</f>
        <v/>
      </c>
      <c r="S6" s="41" t="str">
        <f>IF(AX6="〇","タ","")</f>
        <v/>
      </c>
      <c r="T6" s="41" t="str">
        <f>IF(AY6="〇","鋼","")</f>
        <v>鋼</v>
      </c>
      <c r="U6" s="41" t="str">
        <f>IF(AZ6="〇","筋","")</f>
        <v/>
      </c>
      <c r="V6" s="41" t="str">
        <f>IF(BA6="〇","舗","")</f>
        <v>舗</v>
      </c>
      <c r="W6" s="41" t="str">
        <f>IF(BB6="〇","し","")</f>
        <v>し</v>
      </c>
      <c r="X6" s="41" t="str">
        <f>IF(BC6="〇","板","")</f>
        <v/>
      </c>
      <c r="Y6" s="41" t="str">
        <f>IF(BD6="〇","ガ","")</f>
        <v/>
      </c>
      <c r="Z6" s="41" t="str">
        <f>IF(BE6="〇","塗","")</f>
        <v>塗</v>
      </c>
      <c r="AA6" s="41" t="str">
        <f>IF(BF6="〇","防","")</f>
        <v/>
      </c>
      <c r="AB6" s="41" t="str">
        <f>IF(BG6="〇","内","")</f>
        <v/>
      </c>
      <c r="AC6" s="41" t="str">
        <f>IF(BH6="〇","機","")</f>
        <v/>
      </c>
      <c r="AD6" s="41" t="str">
        <f>IF(BI6="〇","絶","")</f>
        <v/>
      </c>
      <c r="AE6" s="41" t="str">
        <f>IF(BJ6="〇","通","")</f>
        <v/>
      </c>
      <c r="AF6" s="41" t="str">
        <f>IF(BK6="〇","園","")</f>
        <v/>
      </c>
      <c r="AG6" s="41" t="str">
        <f>IF(BL6="〇","井","")</f>
        <v/>
      </c>
      <c r="AH6" s="41" t="str">
        <f>IF(BM6="〇","具","")</f>
        <v/>
      </c>
      <c r="AI6" s="41" t="str">
        <f>IF(BN6="〇","水","")</f>
        <v>水</v>
      </c>
      <c r="AJ6" s="41" t="str">
        <f>IF(BO6="〇","消","")</f>
        <v/>
      </c>
      <c r="AK6" s="41" t="str">
        <f>IF(BP6="〇","清","")</f>
        <v/>
      </c>
      <c r="AL6" s="54" t="str">
        <f>IF(BQ6="〇","解","")</f>
        <v>解</v>
      </c>
      <c r="AM6" s="67" t="s">
        <v>324</v>
      </c>
      <c r="AO6" s="28" t="s">
        <v>445</v>
      </c>
      <c r="AP6" s="33"/>
      <c r="AQ6" s="33"/>
      <c r="AR6" s="33"/>
      <c r="AS6" s="28" t="s">
        <v>445</v>
      </c>
      <c r="AT6" s="28" t="s">
        <v>445</v>
      </c>
      <c r="AU6" s="33"/>
      <c r="AV6" s="33"/>
      <c r="AW6" s="33"/>
      <c r="AX6" s="33"/>
      <c r="AY6" s="28" t="s">
        <v>445</v>
      </c>
      <c r="AZ6" s="33"/>
      <c r="BA6" s="28" t="s">
        <v>445</v>
      </c>
      <c r="BB6" s="28" t="s">
        <v>445</v>
      </c>
      <c r="BC6" s="33"/>
      <c r="BD6" s="33"/>
      <c r="BE6" s="28" t="s">
        <v>445</v>
      </c>
      <c r="BF6" s="33"/>
      <c r="BG6" s="33"/>
      <c r="BH6" s="33"/>
      <c r="BI6" s="33"/>
      <c r="BJ6" s="33"/>
      <c r="BK6" s="33"/>
      <c r="BL6" s="33"/>
      <c r="BM6" s="33"/>
      <c r="BN6" s="28" t="s">
        <v>445</v>
      </c>
      <c r="BO6" s="33"/>
      <c r="BP6" s="33"/>
      <c r="BQ6" s="28" t="s">
        <v>445</v>
      </c>
    </row>
    <row r="7" spans="1:69" s="30" customFormat="1" ht="26.25" customHeight="1" x14ac:dyDescent="0.15">
      <c r="A7" s="38"/>
      <c r="B7" s="35"/>
      <c r="C7" s="5"/>
      <c r="D7" s="36"/>
      <c r="E7" s="108"/>
      <c r="F7" s="38" t="s">
        <v>152</v>
      </c>
      <c r="G7" s="38" t="s">
        <v>298</v>
      </c>
      <c r="H7" s="38" t="s">
        <v>299</v>
      </c>
      <c r="I7" s="38" t="s">
        <v>300</v>
      </c>
      <c r="J7" s="40" t="str">
        <f t="shared" ref="J7:J75" si="0">IF(AO7="〇","土","")</f>
        <v>土</v>
      </c>
      <c r="K7" s="41" t="str">
        <f t="shared" ref="K7:K75" si="1">IF(AP7="〇","建","")</f>
        <v/>
      </c>
      <c r="L7" s="41" t="str">
        <f t="shared" ref="L7:L75" si="2">IF(AQ7="〇","大","")</f>
        <v/>
      </c>
      <c r="M7" s="41" t="str">
        <f t="shared" ref="M7:M75" si="3">IF(AR7="〇","左","")</f>
        <v/>
      </c>
      <c r="N7" s="41" t="str">
        <f t="shared" ref="N7:N75" si="4">IF(AS7="〇","と","")</f>
        <v>と</v>
      </c>
      <c r="O7" s="41" t="str">
        <f t="shared" ref="O7:O75" si="5">IF(AT7="〇","石","")</f>
        <v>石</v>
      </c>
      <c r="P7" s="41" t="str">
        <f t="shared" ref="P7:P75" si="6">IF(AU7="〇","屋","")</f>
        <v/>
      </c>
      <c r="Q7" s="41" t="str">
        <f t="shared" ref="Q7:Q75" si="7">IF(AV7="〇","電","")</f>
        <v/>
      </c>
      <c r="R7" s="41" t="str">
        <f t="shared" ref="R7:R75" si="8">IF(AW7="〇","管","")</f>
        <v/>
      </c>
      <c r="S7" s="41" t="str">
        <f t="shared" ref="S7:S75" si="9">IF(AX7="〇","タ","")</f>
        <v/>
      </c>
      <c r="T7" s="41" t="str">
        <f t="shared" ref="T7:T75" si="10">IF(AY7="〇","鋼","")</f>
        <v>鋼</v>
      </c>
      <c r="U7" s="41" t="str">
        <f t="shared" ref="U7:U75" si="11">IF(AZ7="〇","筋","")</f>
        <v/>
      </c>
      <c r="V7" s="41" t="str">
        <f t="shared" ref="V7:V75" si="12">IF(BA7="〇","舗","")</f>
        <v>舗</v>
      </c>
      <c r="W7" s="41" t="str">
        <f t="shared" ref="W7:W75" si="13">IF(BB7="〇","し","")</f>
        <v>し</v>
      </c>
      <c r="X7" s="41" t="str">
        <f t="shared" ref="X7:X75" si="14">IF(BC7="〇","板","")</f>
        <v/>
      </c>
      <c r="Y7" s="41" t="str">
        <f t="shared" ref="Y7:Y75" si="15">IF(BD7="〇","ガ","")</f>
        <v/>
      </c>
      <c r="Z7" s="41" t="str">
        <f t="shared" ref="Z7:Z75" si="16">IF(BE7="〇","塗","")</f>
        <v>塗</v>
      </c>
      <c r="AA7" s="41" t="str">
        <f t="shared" ref="AA7:AA75" si="17">IF(BF7="〇","防","")</f>
        <v/>
      </c>
      <c r="AB7" s="41" t="str">
        <f t="shared" ref="AB7:AB75" si="18">IF(BG7="〇","内","")</f>
        <v/>
      </c>
      <c r="AC7" s="41" t="str">
        <f t="shared" ref="AC7:AC75" si="19">IF(BH7="〇","機","")</f>
        <v/>
      </c>
      <c r="AD7" s="41" t="str">
        <f t="shared" ref="AD7:AD75" si="20">IF(BI7="〇","絶","")</f>
        <v/>
      </c>
      <c r="AE7" s="41" t="str">
        <f t="shared" ref="AE7:AE75" si="21">IF(BJ7="〇","通","")</f>
        <v/>
      </c>
      <c r="AF7" s="41" t="str">
        <f t="shared" ref="AF7:AF75" si="22">IF(BK7="〇","園","")</f>
        <v/>
      </c>
      <c r="AG7" s="41" t="str">
        <f t="shared" ref="AG7:AG75" si="23">IF(BL7="〇","井","")</f>
        <v/>
      </c>
      <c r="AH7" s="41" t="str">
        <f t="shared" ref="AH7:AH75" si="24">IF(BM7="〇","具","")</f>
        <v/>
      </c>
      <c r="AI7" s="41" t="str">
        <f t="shared" ref="AI7:AI75" si="25">IF(BN7="〇","水","")</f>
        <v>水</v>
      </c>
      <c r="AJ7" s="41" t="str">
        <f t="shared" ref="AJ7:AJ75" si="26">IF(BO7="〇","消","")</f>
        <v/>
      </c>
      <c r="AK7" s="41" t="str">
        <f t="shared" ref="AK7:AK75" si="27">IF(BP7="〇","清","")</f>
        <v/>
      </c>
      <c r="AL7" s="54" t="str">
        <f t="shared" ref="AL7:AL75" si="28">IF(BQ7="〇","解","")</f>
        <v>解</v>
      </c>
      <c r="AM7" s="42" t="s">
        <v>324</v>
      </c>
      <c r="AO7" s="28" t="s">
        <v>445</v>
      </c>
      <c r="AP7" s="33"/>
      <c r="AQ7" s="33"/>
      <c r="AR7" s="33"/>
      <c r="AS7" s="28" t="s">
        <v>445</v>
      </c>
      <c r="AT7" s="28" t="s">
        <v>445</v>
      </c>
      <c r="AU7" s="33"/>
      <c r="AV7" s="33"/>
      <c r="AW7" s="33"/>
      <c r="AX7" s="33"/>
      <c r="AY7" s="28" t="s">
        <v>445</v>
      </c>
      <c r="AZ7" s="33"/>
      <c r="BA7" s="28" t="s">
        <v>445</v>
      </c>
      <c r="BB7" s="28" t="s">
        <v>445</v>
      </c>
      <c r="BC7" s="33"/>
      <c r="BD7" s="33"/>
      <c r="BE7" s="28" t="s">
        <v>445</v>
      </c>
      <c r="BF7" s="33"/>
      <c r="BG7" s="33"/>
      <c r="BH7" s="33"/>
      <c r="BI7" s="33"/>
      <c r="BJ7" s="33"/>
      <c r="BK7" s="33"/>
      <c r="BL7" s="33"/>
      <c r="BM7" s="33"/>
      <c r="BN7" s="28" t="s">
        <v>445</v>
      </c>
      <c r="BO7" s="33"/>
      <c r="BP7" s="33"/>
      <c r="BQ7" s="28" t="s">
        <v>445</v>
      </c>
    </row>
    <row r="8" spans="1:69" ht="26.25" customHeight="1" x14ac:dyDescent="0.15">
      <c r="A8" s="11" t="s">
        <v>142</v>
      </c>
      <c r="B8" s="6" t="s">
        <v>166</v>
      </c>
      <c r="C8" s="7" t="s">
        <v>141</v>
      </c>
      <c r="D8" s="9">
        <v>180</v>
      </c>
      <c r="E8" s="109" t="s">
        <v>387</v>
      </c>
      <c r="F8" s="25" t="s">
        <v>168</v>
      </c>
      <c r="G8" s="24" t="s">
        <v>482</v>
      </c>
      <c r="H8" s="24" t="s">
        <v>443</v>
      </c>
      <c r="I8" s="6" t="s">
        <v>388</v>
      </c>
      <c r="J8" s="40" t="str">
        <f t="shared" si="0"/>
        <v>土</v>
      </c>
      <c r="K8" s="41" t="str">
        <f t="shared" si="1"/>
        <v/>
      </c>
      <c r="L8" s="41" t="str">
        <f t="shared" si="2"/>
        <v/>
      </c>
      <c r="M8" s="41" t="str">
        <f t="shared" si="3"/>
        <v/>
      </c>
      <c r="N8" s="41" t="str">
        <f t="shared" si="4"/>
        <v>と</v>
      </c>
      <c r="O8" s="41" t="str">
        <f t="shared" si="5"/>
        <v>石</v>
      </c>
      <c r="P8" s="41" t="str">
        <f t="shared" si="6"/>
        <v/>
      </c>
      <c r="Q8" s="41" t="str">
        <f t="shared" si="7"/>
        <v/>
      </c>
      <c r="R8" s="41" t="str">
        <f t="shared" si="8"/>
        <v/>
      </c>
      <c r="S8" s="41" t="str">
        <f t="shared" si="9"/>
        <v/>
      </c>
      <c r="T8" s="41" t="str">
        <f t="shared" si="10"/>
        <v>鋼</v>
      </c>
      <c r="U8" s="41" t="str">
        <f t="shared" si="11"/>
        <v/>
      </c>
      <c r="V8" s="41" t="str">
        <f t="shared" si="12"/>
        <v>舗</v>
      </c>
      <c r="W8" s="41" t="str">
        <f t="shared" si="13"/>
        <v>し</v>
      </c>
      <c r="X8" s="41" t="str">
        <f t="shared" si="14"/>
        <v/>
      </c>
      <c r="Y8" s="41" t="str">
        <f t="shared" si="15"/>
        <v/>
      </c>
      <c r="Z8" s="41" t="str">
        <f t="shared" si="16"/>
        <v>塗</v>
      </c>
      <c r="AA8" s="41" t="str">
        <f t="shared" si="17"/>
        <v/>
      </c>
      <c r="AB8" s="41" t="str">
        <f t="shared" si="18"/>
        <v/>
      </c>
      <c r="AC8" s="41" t="str">
        <f t="shared" si="19"/>
        <v/>
      </c>
      <c r="AD8" s="41" t="str">
        <f t="shared" si="20"/>
        <v/>
      </c>
      <c r="AE8" s="41" t="str">
        <f t="shared" si="21"/>
        <v/>
      </c>
      <c r="AF8" s="41" t="str">
        <f t="shared" si="22"/>
        <v/>
      </c>
      <c r="AG8" s="41" t="str">
        <f t="shared" si="23"/>
        <v/>
      </c>
      <c r="AH8" s="41" t="str">
        <f t="shared" si="24"/>
        <v/>
      </c>
      <c r="AI8" s="41" t="str">
        <f t="shared" si="25"/>
        <v>水</v>
      </c>
      <c r="AJ8" s="41" t="str">
        <f t="shared" si="26"/>
        <v/>
      </c>
      <c r="AK8" s="41" t="str">
        <f t="shared" si="27"/>
        <v/>
      </c>
      <c r="AL8" s="54" t="str">
        <f t="shared" si="28"/>
        <v/>
      </c>
      <c r="AM8" s="42" t="s">
        <v>324</v>
      </c>
      <c r="AO8" s="28" t="s">
        <v>445</v>
      </c>
      <c r="AS8" s="28" t="s">
        <v>445</v>
      </c>
      <c r="AT8" s="28" t="s">
        <v>445</v>
      </c>
      <c r="AY8" s="28" t="s">
        <v>445</v>
      </c>
      <c r="BA8" s="28" t="s">
        <v>445</v>
      </c>
      <c r="BB8" s="28" t="s">
        <v>445</v>
      </c>
      <c r="BE8" s="28" t="s">
        <v>445</v>
      </c>
      <c r="BN8" s="28" t="s">
        <v>445</v>
      </c>
    </row>
    <row r="9" spans="1:69" ht="26.25" customHeight="1" x14ac:dyDescent="0.15">
      <c r="A9" s="40" t="s">
        <v>142</v>
      </c>
      <c r="B9" s="40" t="s">
        <v>166</v>
      </c>
      <c r="C9" s="45" t="s">
        <v>141</v>
      </c>
      <c r="D9" s="46">
        <v>225</v>
      </c>
      <c r="E9" s="109" t="s">
        <v>319</v>
      </c>
      <c r="F9" s="47" t="s">
        <v>152</v>
      </c>
      <c r="G9" s="24" t="s">
        <v>320</v>
      </c>
      <c r="H9" s="24" t="s">
        <v>321</v>
      </c>
      <c r="I9" s="6" t="s">
        <v>322</v>
      </c>
      <c r="J9" s="40" t="str">
        <f t="shared" si="0"/>
        <v>土</v>
      </c>
      <c r="K9" s="41" t="str">
        <f t="shared" si="1"/>
        <v/>
      </c>
      <c r="L9" s="41" t="str">
        <f t="shared" si="2"/>
        <v/>
      </c>
      <c r="M9" s="41" t="str">
        <f t="shared" si="3"/>
        <v/>
      </c>
      <c r="N9" s="41" t="str">
        <f t="shared" si="4"/>
        <v>と</v>
      </c>
      <c r="O9" s="41" t="str">
        <f t="shared" si="5"/>
        <v/>
      </c>
      <c r="P9" s="41" t="str">
        <f t="shared" si="6"/>
        <v/>
      </c>
      <c r="Q9" s="41" t="str">
        <f t="shared" si="7"/>
        <v/>
      </c>
      <c r="R9" s="41" t="str">
        <f t="shared" si="8"/>
        <v/>
      </c>
      <c r="S9" s="41" t="str">
        <f t="shared" si="9"/>
        <v/>
      </c>
      <c r="T9" s="41" t="str">
        <f t="shared" si="10"/>
        <v>鋼</v>
      </c>
      <c r="U9" s="41" t="str">
        <f t="shared" si="11"/>
        <v/>
      </c>
      <c r="V9" s="41" t="str">
        <f t="shared" si="12"/>
        <v>舗</v>
      </c>
      <c r="W9" s="41" t="str">
        <f t="shared" si="13"/>
        <v>し</v>
      </c>
      <c r="X9" s="41" t="str">
        <f t="shared" si="14"/>
        <v/>
      </c>
      <c r="Y9" s="41" t="str">
        <f t="shared" si="15"/>
        <v/>
      </c>
      <c r="Z9" s="41" t="str">
        <f t="shared" si="16"/>
        <v/>
      </c>
      <c r="AA9" s="41" t="str">
        <f t="shared" si="17"/>
        <v/>
      </c>
      <c r="AB9" s="41" t="str">
        <f t="shared" si="18"/>
        <v/>
      </c>
      <c r="AC9" s="41" t="str">
        <f t="shared" si="19"/>
        <v/>
      </c>
      <c r="AD9" s="41" t="str">
        <f t="shared" si="20"/>
        <v/>
      </c>
      <c r="AE9" s="41" t="str">
        <f t="shared" si="21"/>
        <v/>
      </c>
      <c r="AF9" s="41" t="str">
        <f t="shared" si="22"/>
        <v/>
      </c>
      <c r="AG9" s="41" t="str">
        <f t="shared" si="23"/>
        <v/>
      </c>
      <c r="AH9" s="41" t="str">
        <f t="shared" si="24"/>
        <v/>
      </c>
      <c r="AI9" s="41" t="str">
        <f t="shared" si="25"/>
        <v>水</v>
      </c>
      <c r="AJ9" s="41" t="str">
        <f t="shared" si="26"/>
        <v/>
      </c>
      <c r="AK9" s="41" t="str">
        <f t="shared" si="27"/>
        <v/>
      </c>
      <c r="AL9" s="54" t="str">
        <f t="shared" si="28"/>
        <v>解</v>
      </c>
      <c r="AM9" s="42" t="s">
        <v>324</v>
      </c>
      <c r="AO9" s="28" t="s">
        <v>445</v>
      </c>
      <c r="AS9" s="28" t="s">
        <v>445</v>
      </c>
      <c r="AY9" s="28" t="s">
        <v>445</v>
      </c>
      <c r="BA9" s="28" t="s">
        <v>445</v>
      </c>
      <c r="BB9" s="28" t="s">
        <v>445</v>
      </c>
      <c r="BN9" s="28" t="s">
        <v>445</v>
      </c>
      <c r="BQ9" s="28" t="s">
        <v>445</v>
      </c>
    </row>
    <row r="10" spans="1:69" ht="26.25" customHeight="1" x14ac:dyDescent="0.15">
      <c r="A10" s="10" t="s">
        <v>142</v>
      </c>
      <c r="B10" s="13" t="s">
        <v>166</v>
      </c>
      <c r="C10" s="2" t="s">
        <v>141</v>
      </c>
      <c r="D10" s="8">
        <v>274</v>
      </c>
      <c r="E10" s="110" t="s">
        <v>398</v>
      </c>
      <c r="F10" s="27" t="s">
        <v>3</v>
      </c>
      <c r="G10" s="20" t="s">
        <v>349</v>
      </c>
      <c r="H10" s="20" t="s">
        <v>373</v>
      </c>
      <c r="I10" s="6" t="s">
        <v>4</v>
      </c>
      <c r="J10" s="40" t="str">
        <f t="shared" si="0"/>
        <v>土</v>
      </c>
      <c r="K10" s="41" t="str">
        <f t="shared" si="1"/>
        <v/>
      </c>
      <c r="L10" s="41" t="str">
        <f t="shared" si="2"/>
        <v/>
      </c>
      <c r="M10" s="41" t="str">
        <f t="shared" si="3"/>
        <v/>
      </c>
      <c r="N10" s="41" t="str">
        <f t="shared" si="4"/>
        <v>と</v>
      </c>
      <c r="O10" s="41" t="str">
        <f t="shared" si="5"/>
        <v>石</v>
      </c>
      <c r="P10" s="41" t="str">
        <f t="shared" si="6"/>
        <v/>
      </c>
      <c r="Q10" s="41" t="str">
        <f t="shared" si="7"/>
        <v/>
      </c>
      <c r="R10" s="41" t="str">
        <f t="shared" si="8"/>
        <v/>
      </c>
      <c r="S10" s="41" t="str">
        <f t="shared" si="9"/>
        <v/>
      </c>
      <c r="T10" s="41" t="str">
        <f t="shared" si="10"/>
        <v>鋼</v>
      </c>
      <c r="U10" s="41" t="str">
        <f t="shared" si="11"/>
        <v/>
      </c>
      <c r="V10" s="41" t="str">
        <f t="shared" si="12"/>
        <v>舗</v>
      </c>
      <c r="W10" s="41" t="str">
        <f t="shared" si="13"/>
        <v>し</v>
      </c>
      <c r="X10" s="41" t="str">
        <f t="shared" si="14"/>
        <v/>
      </c>
      <c r="Y10" s="41" t="str">
        <f t="shared" si="15"/>
        <v/>
      </c>
      <c r="Z10" s="41" t="str">
        <f t="shared" si="16"/>
        <v>塗</v>
      </c>
      <c r="AA10" s="41" t="str">
        <f t="shared" si="17"/>
        <v/>
      </c>
      <c r="AB10" s="41" t="str">
        <f t="shared" si="18"/>
        <v/>
      </c>
      <c r="AC10" s="41" t="str">
        <f t="shared" si="19"/>
        <v/>
      </c>
      <c r="AD10" s="41" t="str">
        <f t="shared" si="20"/>
        <v/>
      </c>
      <c r="AE10" s="41" t="str">
        <f t="shared" si="21"/>
        <v/>
      </c>
      <c r="AF10" s="41" t="str">
        <f t="shared" si="22"/>
        <v/>
      </c>
      <c r="AG10" s="41" t="str">
        <f t="shared" si="23"/>
        <v/>
      </c>
      <c r="AH10" s="41" t="str">
        <f t="shared" si="24"/>
        <v/>
      </c>
      <c r="AI10" s="41" t="str">
        <f t="shared" si="25"/>
        <v>水</v>
      </c>
      <c r="AJ10" s="41" t="str">
        <f t="shared" si="26"/>
        <v/>
      </c>
      <c r="AK10" s="41" t="str">
        <f t="shared" si="27"/>
        <v/>
      </c>
      <c r="AL10" s="54" t="str">
        <f t="shared" si="28"/>
        <v>解</v>
      </c>
      <c r="AM10" s="42" t="s">
        <v>324</v>
      </c>
      <c r="AO10" s="28" t="s">
        <v>444</v>
      </c>
      <c r="AS10" s="28" t="s">
        <v>444</v>
      </c>
      <c r="AT10" s="28" t="s">
        <v>444</v>
      </c>
      <c r="AY10" s="28" t="s">
        <v>444</v>
      </c>
      <c r="BA10" s="28" t="s">
        <v>444</v>
      </c>
      <c r="BB10" s="28" t="s">
        <v>444</v>
      </c>
      <c r="BE10" s="28" t="s">
        <v>444</v>
      </c>
      <c r="BN10" s="28" t="s">
        <v>444</v>
      </c>
      <c r="BQ10" s="28" t="s">
        <v>444</v>
      </c>
    </row>
    <row r="11" spans="1:69" ht="26.25" customHeight="1" x14ac:dyDescent="0.15">
      <c r="A11" s="13"/>
      <c r="B11" s="13"/>
      <c r="C11" s="2"/>
      <c r="D11" s="8"/>
      <c r="E11" s="110"/>
      <c r="F11" s="25" t="s">
        <v>196</v>
      </c>
      <c r="G11" s="24" t="s">
        <v>257</v>
      </c>
      <c r="H11" s="24" t="s">
        <v>389</v>
      </c>
      <c r="I11" s="6" t="s">
        <v>197</v>
      </c>
      <c r="J11" s="40" t="str">
        <f t="shared" si="0"/>
        <v>土</v>
      </c>
      <c r="K11" s="41" t="str">
        <f t="shared" si="1"/>
        <v/>
      </c>
      <c r="L11" s="41" t="str">
        <f t="shared" si="2"/>
        <v/>
      </c>
      <c r="M11" s="41" t="str">
        <f t="shared" si="3"/>
        <v/>
      </c>
      <c r="N11" s="41" t="str">
        <f t="shared" si="4"/>
        <v>と</v>
      </c>
      <c r="O11" s="41" t="str">
        <f t="shared" si="5"/>
        <v>石</v>
      </c>
      <c r="P11" s="41" t="str">
        <f t="shared" si="6"/>
        <v/>
      </c>
      <c r="Q11" s="41" t="str">
        <f t="shared" si="7"/>
        <v/>
      </c>
      <c r="R11" s="41" t="str">
        <f t="shared" si="8"/>
        <v/>
      </c>
      <c r="S11" s="41" t="str">
        <f t="shared" si="9"/>
        <v/>
      </c>
      <c r="T11" s="41" t="str">
        <f t="shared" si="10"/>
        <v>鋼</v>
      </c>
      <c r="U11" s="41" t="str">
        <f t="shared" si="11"/>
        <v/>
      </c>
      <c r="V11" s="41" t="str">
        <f t="shared" si="12"/>
        <v>舗</v>
      </c>
      <c r="W11" s="41" t="str">
        <f t="shared" si="13"/>
        <v>し</v>
      </c>
      <c r="X11" s="41" t="str">
        <f t="shared" si="14"/>
        <v/>
      </c>
      <c r="Y11" s="41" t="str">
        <f t="shared" si="15"/>
        <v/>
      </c>
      <c r="Z11" s="41" t="str">
        <f t="shared" si="16"/>
        <v>塗</v>
      </c>
      <c r="AA11" s="41" t="str">
        <f t="shared" si="17"/>
        <v/>
      </c>
      <c r="AB11" s="41" t="str">
        <f t="shared" si="18"/>
        <v/>
      </c>
      <c r="AC11" s="41" t="str">
        <f t="shared" si="19"/>
        <v/>
      </c>
      <c r="AD11" s="41" t="str">
        <f t="shared" si="20"/>
        <v/>
      </c>
      <c r="AE11" s="41" t="str">
        <f t="shared" si="21"/>
        <v/>
      </c>
      <c r="AF11" s="41" t="str">
        <f t="shared" si="22"/>
        <v>園</v>
      </c>
      <c r="AG11" s="41" t="str">
        <f t="shared" si="23"/>
        <v/>
      </c>
      <c r="AH11" s="41" t="str">
        <f t="shared" si="24"/>
        <v/>
      </c>
      <c r="AI11" s="41" t="str">
        <f t="shared" si="25"/>
        <v>水</v>
      </c>
      <c r="AJ11" s="41" t="str">
        <f t="shared" si="26"/>
        <v/>
      </c>
      <c r="AK11" s="41" t="str">
        <f t="shared" si="27"/>
        <v/>
      </c>
      <c r="AL11" s="54" t="str">
        <f t="shared" si="28"/>
        <v>解</v>
      </c>
      <c r="AM11" s="42" t="s">
        <v>324</v>
      </c>
      <c r="AO11" s="28" t="s">
        <v>444</v>
      </c>
      <c r="AS11" s="28" t="s">
        <v>444</v>
      </c>
      <c r="AT11" s="28" t="s">
        <v>444</v>
      </c>
      <c r="AY11" s="28" t="s">
        <v>444</v>
      </c>
      <c r="BA11" s="28" t="s">
        <v>444</v>
      </c>
      <c r="BB11" s="28" t="s">
        <v>444</v>
      </c>
      <c r="BE11" s="28" t="s">
        <v>444</v>
      </c>
      <c r="BK11" s="28" t="s">
        <v>444</v>
      </c>
      <c r="BN11" s="28" t="s">
        <v>444</v>
      </c>
      <c r="BQ11" s="28" t="s">
        <v>444</v>
      </c>
    </row>
    <row r="12" spans="1:69" ht="26.25" customHeight="1" x14ac:dyDescent="0.15">
      <c r="A12" s="11" t="s">
        <v>142</v>
      </c>
      <c r="B12" s="11" t="s">
        <v>166</v>
      </c>
      <c r="C12" s="4" t="s">
        <v>141</v>
      </c>
      <c r="D12" s="12">
        <v>1216</v>
      </c>
      <c r="E12" s="111" t="s">
        <v>179</v>
      </c>
      <c r="F12" s="25" t="s">
        <v>180</v>
      </c>
      <c r="G12" s="24" t="s">
        <v>287</v>
      </c>
      <c r="H12" s="24" t="s">
        <v>181</v>
      </c>
      <c r="I12" s="6" t="s">
        <v>182</v>
      </c>
      <c r="J12" s="40" t="str">
        <f t="shared" si="0"/>
        <v>土</v>
      </c>
      <c r="K12" s="41" t="str">
        <f t="shared" si="1"/>
        <v>建</v>
      </c>
      <c r="L12" s="41" t="str">
        <f t="shared" si="2"/>
        <v/>
      </c>
      <c r="M12" s="41" t="str">
        <f t="shared" si="3"/>
        <v/>
      </c>
      <c r="N12" s="41" t="str">
        <f t="shared" si="4"/>
        <v>と</v>
      </c>
      <c r="O12" s="41" t="str">
        <f t="shared" si="5"/>
        <v/>
      </c>
      <c r="P12" s="41" t="str">
        <f t="shared" si="6"/>
        <v/>
      </c>
      <c r="Q12" s="41" t="str">
        <f t="shared" si="7"/>
        <v/>
      </c>
      <c r="R12" s="41" t="str">
        <f t="shared" si="8"/>
        <v/>
      </c>
      <c r="S12" s="41" t="str">
        <f t="shared" si="9"/>
        <v/>
      </c>
      <c r="T12" s="41" t="str">
        <f t="shared" si="10"/>
        <v>鋼</v>
      </c>
      <c r="U12" s="41" t="str">
        <f t="shared" si="11"/>
        <v/>
      </c>
      <c r="V12" s="41" t="str">
        <f t="shared" si="12"/>
        <v>舗</v>
      </c>
      <c r="W12" s="41" t="str">
        <f t="shared" si="13"/>
        <v>し</v>
      </c>
      <c r="X12" s="41" t="str">
        <f t="shared" si="14"/>
        <v/>
      </c>
      <c r="Y12" s="41" t="str">
        <f t="shared" si="15"/>
        <v/>
      </c>
      <c r="Z12" s="41" t="str">
        <f t="shared" si="16"/>
        <v>塗</v>
      </c>
      <c r="AA12" s="41" t="str">
        <f t="shared" si="17"/>
        <v/>
      </c>
      <c r="AB12" s="41" t="str">
        <f t="shared" si="18"/>
        <v/>
      </c>
      <c r="AC12" s="41" t="str">
        <f t="shared" si="19"/>
        <v/>
      </c>
      <c r="AD12" s="41" t="str">
        <f t="shared" si="20"/>
        <v/>
      </c>
      <c r="AE12" s="41" t="str">
        <f t="shared" si="21"/>
        <v/>
      </c>
      <c r="AF12" s="41" t="str">
        <f t="shared" si="22"/>
        <v/>
      </c>
      <c r="AG12" s="41" t="str">
        <f t="shared" si="23"/>
        <v/>
      </c>
      <c r="AH12" s="41" t="str">
        <f t="shared" si="24"/>
        <v/>
      </c>
      <c r="AI12" s="41" t="str">
        <f t="shared" si="25"/>
        <v>水</v>
      </c>
      <c r="AJ12" s="41" t="str">
        <f t="shared" si="26"/>
        <v/>
      </c>
      <c r="AK12" s="41" t="str">
        <f t="shared" si="27"/>
        <v/>
      </c>
      <c r="AL12" s="54" t="str">
        <f t="shared" si="28"/>
        <v>解</v>
      </c>
      <c r="AM12" s="42" t="s">
        <v>324</v>
      </c>
      <c r="AO12" s="28" t="s">
        <v>444</v>
      </c>
      <c r="AP12" s="28" t="s">
        <v>444</v>
      </c>
      <c r="AS12" s="28" t="s">
        <v>444</v>
      </c>
      <c r="AY12" s="28" t="s">
        <v>444</v>
      </c>
      <c r="BA12" s="28" t="s">
        <v>444</v>
      </c>
      <c r="BB12" s="28" t="s">
        <v>444</v>
      </c>
      <c r="BE12" s="28" t="s">
        <v>444</v>
      </c>
      <c r="BN12" s="28" t="s">
        <v>444</v>
      </c>
      <c r="BQ12" s="28" t="s">
        <v>444</v>
      </c>
    </row>
    <row r="13" spans="1:69" ht="26.25" customHeight="1" x14ac:dyDescent="0.15">
      <c r="A13" s="6" t="s">
        <v>142</v>
      </c>
      <c r="B13" s="6" t="s">
        <v>166</v>
      </c>
      <c r="C13" s="7" t="s">
        <v>141</v>
      </c>
      <c r="D13" s="9">
        <v>1453</v>
      </c>
      <c r="E13" s="109" t="s">
        <v>399</v>
      </c>
      <c r="F13" s="25" t="s">
        <v>110</v>
      </c>
      <c r="G13" s="24" t="s">
        <v>263</v>
      </c>
      <c r="H13" s="24" t="s">
        <v>178</v>
      </c>
      <c r="I13" s="6" t="s">
        <v>156</v>
      </c>
      <c r="J13" s="40" t="str">
        <f t="shared" si="0"/>
        <v>土</v>
      </c>
      <c r="K13" s="41" t="str">
        <f t="shared" si="1"/>
        <v>建</v>
      </c>
      <c r="L13" s="41" t="str">
        <f t="shared" si="2"/>
        <v/>
      </c>
      <c r="M13" s="41" t="str">
        <f t="shared" si="3"/>
        <v/>
      </c>
      <c r="N13" s="41" t="str">
        <f t="shared" si="4"/>
        <v>と</v>
      </c>
      <c r="O13" s="41" t="str">
        <f t="shared" si="5"/>
        <v/>
      </c>
      <c r="P13" s="41" t="str">
        <f t="shared" si="6"/>
        <v/>
      </c>
      <c r="Q13" s="41" t="str">
        <f t="shared" si="7"/>
        <v/>
      </c>
      <c r="R13" s="41" t="str">
        <f t="shared" si="8"/>
        <v>管</v>
      </c>
      <c r="S13" s="41" t="str">
        <f t="shared" si="9"/>
        <v/>
      </c>
      <c r="T13" s="41" t="str">
        <f t="shared" si="10"/>
        <v/>
      </c>
      <c r="U13" s="41" t="str">
        <f t="shared" si="11"/>
        <v/>
      </c>
      <c r="V13" s="41" t="str">
        <f t="shared" si="12"/>
        <v>舗</v>
      </c>
      <c r="W13" s="41" t="str">
        <f t="shared" si="13"/>
        <v/>
      </c>
      <c r="X13" s="41" t="str">
        <f t="shared" si="14"/>
        <v/>
      </c>
      <c r="Y13" s="41" t="str">
        <f t="shared" si="15"/>
        <v/>
      </c>
      <c r="Z13" s="41" t="str">
        <f t="shared" si="16"/>
        <v/>
      </c>
      <c r="AA13" s="41" t="str">
        <f t="shared" si="17"/>
        <v/>
      </c>
      <c r="AB13" s="41" t="str">
        <f t="shared" si="18"/>
        <v/>
      </c>
      <c r="AC13" s="41" t="str">
        <f t="shared" si="19"/>
        <v/>
      </c>
      <c r="AD13" s="41" t="str">
        <f t="shared" si="20"/>
        <v/>
      </c>
      <c r="AE13" s="41" t="str">
        <f t="shared" si="21"/>
        <v/>
      </c>
      <c r="AF13" s="41" t="str">
        <f t="shared" si="22"/>
        <v>園</v>
      </c>
      <c r="AG13" s="41" t="str">
        <f t="shared" si="23"/>
        <v/>
      </c>
      <c r="AH13" s="41" t="str">
        <f t="shared" si="24"/>
        <v/>
      </c>
      <c r="AI13" s="41" t="str">
        <f t="shared" si="25"/>
        <v>水</v>
      </c>
      <c r="AJ13" s="41" t="str">
        <f t="shared" si="26"/>
        <v/>
      </c>
      <c r="AK13" s="41" t="str">
        <f t="shared" si="27"/>
        <v/>
      </c>
      <c r="AL13" s="54" t="str">
        <f t="shared" si="28"/>
        <v>解</v>
      </c>
      <c r="AM13" s="42" t="s">
        <v>324</v>
      </c>
      <c r="AO13" s="28" t="s">
        <v>444</v>
      </c>
      <c r="AP13" s="28" t="s">
        <v>444</v>
      </c>
      <c r="AS13" s="28" t="s">
        <v>444</v>
      </c>
      <c r="AW13" s="28" t="s">
        <v>444</v>
      </c>
      <c r="BA13" s="28" t="s">
        <v>444</v>
      </c>
      <c r="BK13" s="28" t="s">
        <v>444</v>
      </c>
      <c r="BN13" s="28" t="s">
        <v>444</v>
      </c>
      <c r="BQ13" s="28" t="s">
        <v>444</v>
      </c>
    </row>
    <row r="14" spans="1:69" ht="26.25" customHeight="1" x14ac:dyDescent="0.15">
      <c r="A14" s="11" t="s">
        <v>142</v>
      </c>
      <c r="B14" s="11" t="s">
        <v>166</v>
      </c>
      <c r="C14" s="4" t="s">
        <v>141</v>
      </c>
      <c r="D14" s="12">
        <v>2358</v>
      </c>
      <c r="E14" s="111" t="s">
        <v>490</v>
      </c>
      <c r="F14" s="47" t="s">
        <v>446</v>
      </c>
      <c r="G14" s="24" t="s">
        <v>447</v>
      </c>
      <c r="H14" s="24" t="s">
        <v>449</v>
      </c>
      <c r="I14" s="40" t="s">
        <v>451</v>
      </c>
      <c r="J14" s="40" t="str">
        <f t="shared" ref="J14:J15" si="29">IF(AO14="〇","土","")</f>
        <v/>
      </c>
      <c r="K14" s="41" t="str">
        <f t="shared" ref="K14:K15" si="30">IF(AP14="〇","建","")</f>
        <v/>
      </c>
      <c r="L14" s="41" t="str">
        <f t="shared" ref="L14:L15" si="31">IF(AQ14="〇","大","")</f>
        <v/>
      </c>
      <c r="M14" s="41" t="str">
        <f t="shared" ref="M14:M15" si="32">IF(AR14="〇","左","")</f>
        <v/>
      </c>
      <c r="N14" s="41" t="str">
        <f t="shared" ref="N14:N15" si="33">IF(AS14="〇","と","")</f>
        <v/>
      </c>
      <c r="O14" s="41" t="str">
        <f t="shared" ref="O14:O15" si="34">IF(AT14="〇","石","")</f>
        <v/>
      </c>
      <c r="P14" s="41" t="str">
        <f t="shared" ref="P14:P15" si="35">IF(AU14="〇","屋","")</f>
        <v/>
      </c>
      <c r="Q14" s="41" t="str">
        <f t="shared" ref="Q14:Q15" si="36">IF(AV14="〇","電","")</f>
        <v>電</v>
      </c>
      <c r="R14" s="41" t="str">
        <f t="shared" ref="R14:R15" si="37">IF(AW14="〇","管","")</f>
        <v/>
      </c>
      <c r="S14" s="41" t="str">
        <f t="shared" ref="S14:S15" si="38">IF(AX14="〇","タ","")</f>
        <v/>
      </c>
      <c r="T14" s="41" t="str">
        <f t="shared" ref="T14:T15" si="39">IF(AY14="〇","鋼","")</f>
        <v/>
      </c>
      <c r="U14" s="41" t="str">
        <f t="shared" ref="U14:U15" si="40">IF(AZ14="〇","筋","")</f>
        <v/>
      </c>
      <c r="V14" s="41" t="str">
        <f t="shared" ref="V14:V15" si="41">IF(BA14="〇","舗","")</f>
        <v/>
      </c>
      <c r="W14" s="41" t="str">
        <f t="shared" ref="W14:W15" si="42">IF(BB14="〇","し","")</f>
        <v/>
      </c>
      <c r="X14" s="41" t="str">
        <f t="shared" ref="X14:X15" si="43">IF(BC14="〇","板","")</f>
        <v/>
      </c>
      <c r="Y14" s="41" t="str">
        <f t="shared" ref="Y14:Y15" si="44">IF(BD14="〇","ガ","")</f>
        <v/>
      </c>
      <c r="Z14" s="41" t="str">
        <f t="shared" ref="Z14:Z15" si="45">IF(BE14="〇","塗","")</f>
        <v/>
      </c>
      <c r="AA14" s="41" t="str">
        <f t="shared" ref="AA14:AA15" si="46">IF(BF14="〇","防","")</f>
        <v/>
      </c>
      <c r="AB14" s="41" t="str">
        <f t="shared" ref="AB14:AB15" si="47">IF(BG14="〇","内","")</f>
        <v/>
      </c>
      <c r="AC14" s="41" t="str">
        <f t="shared" ref="AC14:AC15" si="48">IF(BH14="〇","機","")</f>
        <v/>
      </c>
      <c r="AD14" s="41" t="str">
        <f t="shared" ref="AD14:AD15" si="49">IF(BI14="〇","絶","")</f>
        <v/>
      </c>
      <c r="AE14" s="41" t="str">
        <f t="shared" ref="AE14:AE15" si="50">IF(BJ14="〇","通","")</f>
        <v/>
      </c>
      <c r="AF14" s="41" t="str">
        <f t="shared" ref="AF14:AF15" si="51">IF(BK14="〇","園","")</f>
        <v/>
      </c>
      <c r="AG14" s="41" t="str">
        <f t="shared" ref="AG14:AG15" si="52">IF(BL14="〇","井","")</f>
        <v/>
      </c>
      <c r="AH14" s="41" t="str">
        <f t="shared" ref="AH14:AH15" si="53">IF(BM14="〇","具","")</f>
        <v/>
      </c>
      <c r="AI14" s="41" t="str">
        <f t="shared" ref="AI14:AI15" si="54">IF(BN14="〇","水","")</f>
        <v/>
      </c>
      <c r="AJ14" s="41" t="str">
        <f t="shared" ref="AJ14:AJ15" si="55">IF(BO14="〇","消","")</f>
        <v>消</v>
      </c>
      <c r="AK14" s="41" t="str">
        <f t="shared" ref="AK14:AK15" si="56">IF(BP14="〇","清","")</f>
        <v/>
      </c>
      <c r="AL14" s="54" t="str">
        <f t="shared" ref="AL14:AL15" si="57">IF(BQ14="〇","解","")</f>
        <v/>
      </c>
      <c r="AM14" s="43">
        <v>45748</v>
      </c>
      <c r="AV14" s="28" t="s">
        <v>445</v>
      </c>
      <c r="BO14" s="28" t="s">
        <v>445</v>
      </c>
    </row>
    <row r="15" spans="1:69" ht="26.25" customHeight="1" x14ac:dyDescent="0.15">
      <c r="A15" s="14"/>
      <c r="B15" s="14"/>
      <c r="C15" s="5"/>
      <c r="D15" s="15"/>
      <c r="E15" s="112"/>
      <c r="F15" s="47" t="s">
        <v>292</v>
      </c>
      <c r="G15" s="24" t="s">
        <v>448</v>
      </c>
      <c r="H15" s="24" t="s">
        <v>450</v>
      </c>
      <c r="I15" s="40" t="s">
        <v>452</v>
      </c>
      <c r="J15" s="40" t="str">
        <f t="shared" si="29"/>
        <v/>
      </c>
      <c r="K15" s="41" t="str">
        <f t="shared" si="30"/>
        <v/>
      </c>
      <c r="L15" s="41" t="str">
        <f t="shared" si="31"/>
        <v/>
      </c>
      <c r="M15" s="41" t="str">
        <f t="shared" si="32"/>
        <v/>
      </c>
      <c r="N15" s="41" t="str">
        <f t="shared" si="33"/>
        <v/>
      </c>
      <c r="O15" s="41" t="str">
        <f t="shared" si="34"/>
        <v/>
      </c>
      <c r="P15" s="41" t="str">
        <f t="shared" si="35"/>
        <v/>
      </c>
      <c r="Q15" s="41" t="str">
        <f t="shared" si="36"/>
        <v>電</v>
      </c>
      <c r="R15" s="41" t="str">
        <f t="shared" si="37"/>
        <v/>
      </c>
      <c r="S15" s="41" t="str">
        <f t="shared" si="38"/>
        <v/>
      </c>
      <c r="T15" s="41" t="str">
        <f t="shared" si="39"/>
        <v/>
      </c>
      <c r="U15" s="41" t="str">
        <f t="shared" si="40"/>
        <v/>
      </c>
      <c r="V15" s="41" t="str">
        <f t="shared" si="41"/>
        <v/>
      </c>
      <c r="W15" s="41" t="str">
        <f t="shared" si="42"/>
        <v/>
      </c>
      <c r="X15" s="41" t="str">
        <f t="shared" si="43"/>
        <v/>
      </c>
      <c r="Y15" s="41" t="str">
        <f t="shared" si="44"/>
        <v/>
      </c>
      <c r="Z15" s="41" t="str">
        <f t="shared" si="45"/>
        <v/>
      </c>
      <c r="AA15" s="41" t="str">
        <f t="shared" si="46"/>
        <v/>
      </c>
      <c r="AB15" s="41" t="str">
        <f t="shared" si="47"/>
        <v/>
      </c>
      <c r="AC15" s="41" t="str">
        <f t="shared" si="48"/>
        <v/>
      </c>
      <c r="AD15" s="41" t="str">
        <f t="shared" si="49"/>
        <v/>
      </c>
      <c r="AE15" s="41" t="str">
        <f t="shared" si="50"/>
        <v/>
      </c>
      <c r="AF15" s="41" t="str">
        <f t="shared" si="51"/>
        <v/>
      </c>
      <c r="AG15" s="41" t="str">
        <f t="shared" si="52"/>
        <v/>
      </c>
      <c r="AH15" s="41" t="str">
        <f t="shared" si="53"/>
        <v/>
      </c>
      <c r="AI15" s="41" t="str">
        <f t="shared" si="54"/>
        <v/>
      </c>
      <c r="AJ15" s="41" t="str">
        <f t="shared" si="55"/>
        <v>消</v>
      </c>
      <c r="AK15" s="41" t="str">
        <f t="shared" si="56"/>
        <v/>
      </c>
      <c r="AL15" s="54" t="str">
        <f t="shared" si="57"/>
        <v/>
      </c>
      <c r="AM15" s="43">
        <v>45748</v>
      </c>
      <c r="AV15" s="28" t="s">
        <v>445</v>
      </c>
      <c r="BO15" s="28" t="s">
        <v>445</v>
      </c>
    </row>
    <row r="16" spans="1:69" ht="26.25" customHeight="1" x14ac:dyDescent="0.15">
      <c r="A16" s="6" t="s">
        <v>142</v>
      </c>
      <c r="B16" s="6" t="s">
        <v>166</v>
      </c>
      <c r="C16" s="7" t="s">
        <v>141</v>
      </c>
      <c r="D16" s="9">
        <v>2395</v>
      </c>
      <c r="E16" s="109" t="s">
        <v>8</v>
      </c>
      <c r="F16" s="25" t="s">
        <v>9</v>
      </c>
      <c r="G16" s="24" t="s">
        <v>329</v>
      </c>
      <c r="H16" s="24" t="s">
        <v>350</v>
      </c>
      <c r="I16" s="6" t="s">
        <v>474</v>
      </c>
      <c r="J16" s="40" t="str">
        <f t="shared" si="0"/>
        <v>土</v>
      </c>
      <c r="K16" s="41" t="str">
        <f t="shared" si="1"/>
        <v/>
      </c>
      <c r="L16" s="41" t="str">
        <f t="shared" si="2"/>
        <v/>
      </c>
      <c r="M16" s="41" t="str">
        <f t="shared" si="3"/>
        <v/>
      </c>
      <c r="N16" s="41" t="str">
        <f t="shared" si="4"/>
        <v>と</v>
      </c>
      <c r="O16" s="41" t="str">
        <f t="shared" si="5"/>
        <v>石</v>
      </c>
      <c r="P16" s="41" t="str">
        <f t="shared" si="6"/>
        <v/>
      </c>
      <c r="Q16" s="41" t="str">
        <f t="shared" si="7"/>
        <v/>
      </c>
      <c r="R16" s="41" t="str">
        <f t="shared" si="8"/>
        <v/>
      </c>
      <c r="S16" s="41" t="str">
        <f t="shared" si="9"/>
        <v/>
      </c>
      <c r="T16" s="41" t="str">
        <f t="shared" si="10"/>
        <v/>
      </c>
      <c r="U16" s="41" t="str">
        <f t="shared" si="11"/>
        <v/>
      </c>
      <c r="V16" s="41" t="str">
        <f t="shared" si="12"/>
        <v>舗</v>
      </c>
      <c r="W16" s="41" t="str">
        <f t="shared" si="13"/>
        <v>し</v>
      </c>
      <c r="X16" s="41" t="str">
        <f t="shared" si="14"/>
        <v/>
      </c>
      <c r="Y16" s="41" t="str">
        <f t="shared" si="15"/>
        <v/>
      </c>
      <c r="Z16" s="41" t="str">
        <f t="shared" si="16"/>
        <v>塗</v>
      </c>
      <c r="AA16" s="41" t="str">
        <f t="shared" si="17"/>
        <v/>
      </c>
      <c r="AB16" s="41" t="str">
        <f t="shared" si="18"/>
        <v/>
      </c>
      <c r="AC16" s="41" t="str">
        <f t="shared" si="19"/>
        <v/>
      </c>
      <c r="AD16" s="41" t="str">
        <f t="shared" si="20"/>
        <v/>
      </c>
      <c r="AE16" s="41" t="str">
        <f t="shared" si="21"/>
        <v/>
      </c>
      <c r="AF16" s="41" t="str">
        <f t="shared" si="22"/>
        <v/>
      </c>
      <c r="AG16" s="41" t="str">
        <f t="shared" si="23"/>
        <v/>
      </c>
      <c r="AH16" s="41" t="str">
        <f t="shared" si="24"/>
        <v/>
      </c>
      <c r="AI16" s="41" t="str">
        <f t="shared" si="25"/>
        <v>水</v>
      </c>
      <c r="AJ16" s="41" t="str">
        <f t="shared" si="26"/>
        <v/>
      </c>
      <c r="AK16" s="41" t="str">
        <f t="shared" si="27"/>
        <v/>
      </c>
      <c r="AL16" s="54" t="str">
        <f t="shared" si="28"/>
        <v/>
      </c>
      <c r="AM16" s="42" t="s">
        <v>324</v>
      </c>
      <c r="AO16" s="28" t="s">
        <v>445</v>
      </c>
      <c r="AS16" s="28" t="s">
        <v>445</v>
      </c>
      <c r="AT16" s="28" t="s">
        <v>445</v>
      </c>
      <c r="BA16" s="28" t="s">
        <v>445</v>
      </c>
      <c r="BB16" s="28" t="s">
        <v>445</v>
      </c>
      <c r="BE16" s="28" t="s">
        <v>445</v>
      </c>
      <c r="BN16" s="28" t="s">
        <v>445</v>
      </c>
    </row>
    <row r="17" spans="1:69" ht="26.25" customHeight="1" x14ac:dyDescent="0.15">
      <c r="A17" s="11" t="s">
        <v>142</v>
      </c>
      <c r="B17" s="11" t="s">
        <v>166</v>
      </c>
      <c r="C17" s="4" t="s">
        <v>141</v>
      </c>
      <c r="D17" s="12">
        <v>3683</v>
      </c>
      <c r="E17" s="111" t="s">
        <v>258</v>
      </c>
      <c r="F17" s="25" t="s">
        <v>5</v>
      </c>
      <c r="G17" s="24" t="s">
        <v>464</v>
      </c>
      <c r="H17" s="24" t="s">
        <v>375</v>
      </c>
      <c r="I17" s="6" t="s">
        <v>19</v>
      </c>
      <c r="J17" s="40" t="str">
        <f t="shared" si="0"/>
        <v>土</v>
      </c>
      <c r="K17" s="41" t="str">
        <f t="shared" si="1"/>
        <v/>
      </c>
      <c r="L17" s="41" t="str">
        <f t="shared" si="2"/>
        <v/>
      </c>
      <c r="M17" s="41" t="str">
        <f t="shared" si="3"/>
        <v/>
      </c>
      <c r="N17" s="41" t="str">
        <f t="shared" si="4"/>
        <v>と</v>
      </c>
      <c r="O17" s="41" t="str">
        <f t="shared" si="5"/>
        <v>石</v>
      </c>
      <c r="P17" s="41" t="str">
        <f t="shared" si="6"/>
        <v/>
      </c>
      <c r="Q17" s="41" t="str">
        <f t="shared" si="7"/>
        <v/>
      </c>
      <c r="R17" s="41" t="str">
        <f t="shared" si="8"/>
        <v/>
      </c>
      <c r="S17" s="41" t="str">
        <f t="shared" si="9"/>
        <v/>
      </c>
      <c r="T17" s="41" t="str">
        <f t="shared" si="10"/>
        <v>鋼</v>
      </c>
      <c r="U17" s="41" t="str">
        <f t="shared" si="11"/>
        <v/>
      </c>
      <c r="V17" s="41" t="str">
        <f t="shared" si="12"/>
        <v>舗</v>
      </c>
      <c r="W17" s="41" t="str">
        <f t="shared" si="13"/>
        <v>し</v>
      </c>
      <c r="X17" s="41" t="str">
        <f t="shared" si="14"/>
        <v/>
      </c>
      <c r="Y17" s="41" t="str">
        <f t="shared" si="15"/>
        <v/>
      </c>
      <c r="Z17" s="41" t="str">
        <f t="shared" si="16"/>
        <v>塗</v>
      </c>
      <c r="AA17" s="41" t="str">
        <f t="shared" si="17"/>
        <v/>
      </c>
      <c r="AB17" s="41" t="str">
        <f t="shared" si="18"/>
        <v/>
      </c>
      <c r="AC17" s="41" t="str">
        <f t="shared" si="19"/>
        <v/>
      </c>
      <c r="AD17" s="41" t="str">
        <f t="shared" si="20"/>
        <v/>
      </c>
      <c r="AE17" s="41" t="str">
        <f t="shared" si="21"/>
        <v/>
      </c>
      <c r="AF17" s="41" t="str">
        <f t="shared" si="22"/>
        <v/>
      </c>
      <c r="AG17" s="41" t="str">
        <f t="shared" si="23"/>
        <v/>
      </c>
      <c r="AH17" s="41" t="str">
        <f t="shared" si="24"/>
        <v/>
      </c>
      <c r="AI17" s="41" t="str">
        <f t="shared" si="25"/>
        <v>水</v>
      </c>
      <c r="AJ17" s="41" t="str">
        <f t="shared" si="26"/>
        <v/>
      </c>
      <c r="AK17" s="41" t="str">
        <f t="shared" si="27"/>
        <v/>
      </c>
      <c r="AL17" s="54" t="str">
        <f t="shared" si="28"/>
        <v>解</v>
      </c>
      <c r="AM17" s="42" t="s">
        <v>324</v>
      </c>
      <c r="AO17" s="28" t="s">
        <v>445</v>
      </c>
      <c r="AS17" s="28" t="s">
        <v>445</v>
      </c>
      <c r="AT17" s="28" t="s">
        <v>445</v>
      </c>
      <c r="AY17" s="28" t="s">
        <v>445</v>
      </c>
      <c r="BA17" s="28" t="s">
        <v>445</v>
      </c>
      <c r="BB17" s="28" t="s">
        <v>445</v>
      </c>
      <c r="BE17" s="28" t="s">
        <v>445</v>
      </c>
      <c r="BN17" s="28" t="s">
        <v>445</v>
      </c>
      <c r="BQ17" s="28" t="s">
        <v>445</v>
      </c>
    </row>
    <row r="18" spans="1:69" ht="26.25" customHeight="1" x14ac:dyDescent="0.15">
      <c r="A18" s="13"/>
      <c r="B18" s="13"/>
      <c r="C18" s="2"/>
      <c r="D18" s="8"/>
      <c r="E18" s="110"/>
      <c r="F18" s="25" t="s">
        <v>7</v>
      </c>
      <c r="G18" s="24" t="s">
        <v>271</v>
      </c>
      <c r="H18" s="24" t="s">
        <v>199</v>
      </c>
      <c r="I18" s="6" t="s">
        <v>200</v>
      </c>
      <c r="J18" s="40" t="str">
        <f t="shared" si="0"/>
        <v>土</v>
      </c>
      <c r="K18" s="41" t="str">
        <f t="shared" si="1"/>
        <v/>
      </c>
      <c r="L18" s="41" t="str">
        <f t="shared" si="2"/>
        <v/>
      </c>
      <c r="M18" s="41" t="str">
        <f t="shared" si="3"/>
        <v/>
      </c>
      <c r="N18" s="41" t="str">
        <f t="shared" si="4"/>
        <v>と</v>
      </c>
      <c r="O18" s="41" t="str">
        <f t="shared" si="5"/>
        <v>石</v>
      </c>
      <c r="P18" s="41" t="str">
        <f t="shared" si="6"/>
        <v/>
      </c>
      <c r="Q18" s="41" t="str">
        <f t="shared" si="7"/>
        <v/>
      </c>
      <c r="R18" s="41" t="str">
        <f t="shared" si="8"/>
        <v/>
      </c>
      <c r="S18" s="41" t="str">
        <f t="shared" si="9"/>
        <v/>
      </c>
      <c r="T18" s="41" t="str">
        <f t="shared" si="10"/>
        <v>鋼</v>
      </c>
      <c r="U18" s="41" t="str">
        <f t="shared" si="11"/>
        <v/>
      </c>
      <c r="V18" s="41" t="str">
        <f t="shared" si="12"/>
        <v>舗</v>
      </c>
      <c r="W18" s="41" t="str">
        <f t="shared" si="13"/>
        <v>し</v>
      </c>
      <c r="X18" s="41" t="str">
        <f t="shared" si="14"/>
        <v/>
      </c>
      <c r="Y18" s="41" t="str">
        <f t="shared" si="15"/>
        <v/>
      </c>
      <c r="Z18" s="41" t="str">
        <f t="shared" si="16"/>
        <v>塗</v>
      </c>
      <c r="AA18" s="41" t="str">
        <f t="shared" si="17"/>
        <v/>
      </c>
      <c r="AB18" s="41" t="str">
        <f t="shared" si="18"/>
        <v/>
      </c>
      <c r="AC18" s="41" t="str">
        <f t="shared" si="19"/>
        <v/>
      </c>
      <c r="AD18" s="41" t="str">
        <f t="shared" si="20"/>
        <v/>
      </c>
      <c r="AE18" s="41" t="str">
        <f t="shared" si="21"/>
        <v/>
      </c>
      <c r="AF18" s="41" t="str">
        <f t="shared" si="22"/>
        <v/>
      </c>
      <c r="AG18" s="41" t="str">
        <f t="shared" si="23"/>
        <v/>
      </c>
      <c r="AH18" s="41" t="str">
        <f t="shared" si="24"/>
        <v/>
      </c>
      <c r="AI18" s="41" t="str">
        <f t="shared" si="25"/>
        <v>水</v>
      </c>
      <c r="AJ18" s="41" t="str">
        <f t="shared" si="26"/>
        <v/>
      </c>
      <c r="AK18" s="41" t="str">
        <f t="shared" si="27"/>
        <v/>
      </c>
      <c r="AL18" s="54" t="str">
        <f t="shared" si="28"/>
        <v>解</v>
      </c>
      <c r="AM18" s="42" t="s">
        <v>324</v>
      </c>
      <c r="AO18" s="28" t="s">
        <v>445</v>
      </c>
      <c r="AS18" s="28" t="s">
        <v>445</v>
      </c>
      <c r="AT18" s="28" t="s">
        <v>445</v>
      </c>
      <c r="AY18" s="28" t="s">
        <v>445</v>
      </c>
      <c r="BA18" s="28" t="s">
        <v>445</v>
      </c>
      <c r="BB18" s="28" t="s">
        <v>445</v>
      </c>
      <c r="BE18" s="28" t="s">
        <v>445</v>
      </c>
      <c r="BN18" s="28" t="s">
        <v>445</v>
      </c>
      <c r="BQ18" s="28" t="s">
        <v>445</v>
      </c>
    </row>
    <row r="19" spans="1:69" ht="26.25" customHeight="1" x14ac:dyDescent="0.15">
      <c r="A19" s="14"/>
      <c r="B19" s="14"/>
      <c r="C19" s="5"/>
      <c r="D19" s="15"/>
      <c r="E19" s="112"/>
      <c r="F19" s="25" t="s">
        <v>168</v>
      </c>
      <c r="G19" s="24" t="s">
        <v>374</v>
      </c>
      <c r="H19" s="24" t="s">
        <v>290</v>
      </c>
      <c r="I19" s="6" t="s">
        <v>291</v>
      </c>
      <c r="J19" s="40" t="str">
        <f t="shared" si="0"/>
        <v>土</v>
      </c>
      <c r="K19" s="41" t="str">
        <f t="shared" si="1"/>
        <v/>
      </c>
      <c r="L19" s="41" t="str">
        <f t="shared" si="2"/>
        <v/>
      </c>
      <c r="M19" s="41" t="str">
        <f t="shared" si="3"/>
        <v/>
      </c>
      <c r="N19" s="41" t="str">
        <f t="shared" si="4"/>
        <v>と</v>
      </c>
      <c r="O19" s="41" t="str">
        <f t="shared" si="5"/>
        <v>石</v>
      </c>
      <c r="P19" s="41" t="str">
        <f t="shared" si="6"/>
        <v/>
      </c>
      <c r="Q19" s="41" t="str">
        <f t="shared" si="7"/>
        <v/>
      </c>
      <c r="R19" s="41" t="str">
        <f t="shared" si="8"/>
        <v/>
      </c>
      <c r="S19" s="41" t="str">
        <f t="shared" si="9"/>
        <v/>
      </c>
      <c r="T19" s="41" t="str">
        <f t="shared" si="10"/>
        <v>鋼</v>
      </c>
      <c r="U19" s="41" t="str">
        <f t="shared" si="11"/>
        <v/>
      </c>
      <c r="V19" s="41" t="str">
        <f t="shared" si="12"/>
        <v>舗</v>
      </c>
      <c r="W19" s="41" t="str">
        <f t="shared" si="13"/>
        <v>し</v>
      </c>
      <c r="X19" s="41" t="str">
        <f t="shared" si="14"/>
        <v/>
      </c>
      <c r="Y19" s="41" t="str">
        <f t="shared" si="15"/>
        <v/>
      </c>
      <c r="Z19" s="41" t="str">
        <f t="shared" si="16"/>
        <v>塗</v>
      </c>
      <c r="AA19" s="41" t="str">
        <f t="shared" si="17"/>
        <v/>
      </c>
      <c r="AB19" s="41" t="str">
        <f t="shared" si="18"/>
        <v/>
      </c>
      <c r="AC19" s="41" t="str">
        <f t="shared" si="19"/>
        <v/>
      </c>
      <c r="AD19" s="41" t="str">
        <f t="shared" si="20"/>
        <v/>
      </c>
      <c r="AE19" s="41" t="str">
        <f t="shared" si="21"/>
        <v/>
      </c>
      <c r="AF19" s="41" t="str">
        <f t="shared" si="22"/>
        <v/>
      </c>
      <c r="AG19" s="41" t="str">
        <f t="shared" si="23"/>
        <v/>
      </c>
      <c r="AH19" s="41" t="str">
        <f t="shared" si="24"/>
        <v/>
      </c>
      <c r="AI19" s="41" t="str">
        <f t="shared" si="25"/>
        <v>水</v>
      </c>
      <c r="AJ19" s="41" t="str">
        <f t="shared" si="26"/>
        <v/>
      </c>
      <c r="AK19" s="41" t="str">
        <f t="shared" si="27"/>
        <v/>
      </c>
      <c r="AL19" s="54" t="str">
        <f t="shared" si="28"/>
        <v>解</v>
      </c>
      <c r="AM19" s="42" t="s">
        <v>324</v>
      </c>
      <c r="AO19" s="28" t="s">
        <v>445</v>
      </c>
      <c r="AS19" s="28" t="s">
        <v>445</v>
      </c>
      <c r="AT19" s="28" t="s">
        <v>444</v>
      </c>
      <c r="AY19" s="28" t="s">
        <v>445</v>
      </c>
      <c r="BA19" s="28" t="s">
        <v>445</v>
      </c>
      <c r="BB19" s="28" t="s">
        <v>445</v>
      </c>
      <c r="BE19" s="28" t="s">
        <v>445</v>
      </c>
      <c r="BN19" s="28" t="s">
        <v>445</v>
      </c>
      <c r="BQ19" s="28" t="s">
        <v>445</v>
      </c>
    </row>
    <row r="20" spans="1:69" ht="26.25" customHeight="1" x14ac:dyDescent="0.15">
      <c r="A20" s="6" t="s">
        <v>142</v>
      </c>
      <c r="B20" s="6" t="s">
        <v>166</v>
      </c>
      <c r="C20" s="7" t="s">
        <v>141</v>
      </c>
      <c r="D20" s="9">
        <v>3730</v>
      </c>
      <c r="E20" s="109" t="s">
        <v>400</v>
      </c>
      <c r="F20" s="25" t="s">
        <v>10</v>
      </c>
      <c r="G20" s="24" t="s">
        <v>157</v>
      </c>
      <c r="H20" s="24" t="s">
        <v>158</v>
      </c>
      <c r="I20" s="6" t="s">
        <v>159</v>
      </c>
      <c r="J20" s="40" t="str">
        <f t="shared" si="0"/>
        <v/>
      </c>
      <c r="K20" s="41" t="str">
        <f t="shared" si="1"/>
        <v/>
      </c>
      <c r="L20" s="41" t="str">
        <f t="shared" si="2"/>
        <v/>
      </c>
      <c r="M20" s="41" t="str">
        <f t="shared" si="3"/>
        <v/>
      </c>
      <c r="N20" s="41" t="str">
        <f t="shared" si="4"/>
        <v/>
      </c>
      <c r="O20" s="41" t="str">
        <f t="shared" si="5"/>
        <v/>
      </c>
      <c r="P20" s="41" t="str">
        <f t="shared" si="6"/>
        <v/>
      </c>
      <c r="Q20" s="41" t="str">
        <f t="shared" si="7"/>
        <v>電</v>
      </c>
      <c r="R20" s="41" t="str">
        <f t="shared" si="8"/>
        <v/>
      </c>
      <c r="S20" s="41" t="str">
        <f t="shared" si="9"/>
        <v/>
      </c>
      <c r="T20" s="41" t="str">
        <f t="shared" si="10"/>
        <v/>
      </c>
      <c r="U20" s="41" t="str">
        <f t="shared" si="11"/>
        <v/>
      </c>
      <c r="V20" s="41" t="str">
        <f t="shared" si="12"/>
        <v/>
      </c>
      <c r="W20" s="41" t="str">
        <f t="shared" si="13"/>
        <v/>
      </c>
      <c r="X20" s="41" t="str">
        <f t="shared" si="14"/>
        <v/>
      </c>
      <c r="Y20" s="41" t="str">
        <f t="shared" si="15"/>
        <v/>
      </c>
      <c r="Z20" s="41" t="str">
        <f t="shared" si="16"/>
        <v/>
      </c>
      <c r="AA20" s="41" t="str">
        <f t="shared" si="17"/>
        <v/>
      </c>
      <c r="AB20" s="41" t="str">
        <f t="shared" si="18"/>
        <v/>
      </c>
      <c r="AC20" s="41" t="str">
        <f t="shared" si="19"/>
        <v/>
      </c>
      <c r="AD20" s="41" t="str">
        <f t="shared" si="20"/>
        <v/>
      </c>
      <c r="AE20" s="41" t="str">
        <f t="shared" si="21"/>
        <v/>
      </c>
      <c r="AF20" s="41" t="str">
        <f t="shared" si="22"/>
        <v/>
      </c>
      <c r="AG20" s="41" t="str">
        <f t="shared" si="23"/>
        <v/>
      </c>
      <c r="AH20" s="41" t="str">
        <f t="shared" si="24"/>
        <v/>
      </c>
      <c r="AI20" s="41" t="str">
        <f t="shared" si="25"/>
        <v/>
      </c>
      <c r="AJ20" s="41" t="str">
        <f t="shared" si="26"/>
        <v>消</v>
      </c>
      <c r="AK20" s="41" t="str">
        <f t="shared" si="27"/>
        <v/>
      </c>
      <c r="AL20" s="54" t="str">
        <f t="shared" si="28"/>
        <v/>
      </c>
      <c r="AM20" s="42" t="s">
        <v>324</v>
      </c>
      <c r="AV20" s="28" t="s">
        <v>444</v>
      </c>
      <c r="BO20" s="28" t="s">
        <v>444</v>
      </c>
    </row>
    <row r="21" spans="1:69" ht="26.25" customHeight="1" x14ac:dyDescent="0.15">
      <c r="A21" s="11" t="s">
        <v>142</v>
      </c>
      <c r="B21" s="11" t="s">
        <v>166</v>
      </c>
      <c r="C21" s="4" t="s">
        <v>141</v>
      </c>
      <c r="D21" s="12">
        <v>4476</v>
      </c>
      <c r="E21" s="111" t="s">
        <v>183</v>
      </c>
      <c r="F21" s="25" t="s">
        <v>292</v>
      </c>
      <c r="G21" s="24" t="s">
        <v>480</v>
      </c>
      <c r="H21" s="24" t="s">
        <v>325</v>
      </c>
      <c r="I21" s="6" t="s">
        <v>326</v>
      </c>
      <c r="J21" s="40" t="str">
        <f t="shared" si="0"/>
        <v/>
      </c>
      <c r="K21" s="41" t="str">
        <f t="shared" si="1"/>
        <v/>
      </c>
      <c r="L21" s="41" t="str">
        <f t="shared" si="2"/>
        <v/>
      </c>
      <c r="M21" s="41" t="str">
        <f t="shared" si="3"/>
        <v/>
      </c>
      <c r="N21" s="41" t="str">
        <f t="shared" si="4"/>
        <v/>
      </c>
      <c r="O21" s="41" t="str">
        <f t="shared" si="5"/>
        <v/>
      </c>
      <c r="P21" s="41" t="str">
        <f t="shared" si="6"/>
        <v/>
      </c>
      <c r="Q21" s="41" t="str">
        <f t="shared" si="7"/>
        <v>電</v>
      </c>
      <c r="R21" s="41" t="str">
        <f t="shared" si="8"/>
        <v/>
      </c>
      <c r="S21" s="41" t="str">
        <f t="shared" si="9"/>
        <v/>
      </c>
      <c r="T21" s="41" t="str">
        <f t="shared" si="10"/>
        <v/>
      </c>
      <c r="U21" s="41" t="str">
        <f t="shared" si="11"/>
        <v/>
      </c>
      <c r="V21" s="41" t="str">
        <f t="shared" si="12"/>
        <v/>
      </c>
      <c r="W21" s="41" t="str">
        <f t="shared" si="13"/>
        <v/>
      </c>
      <c r="X21" s="41" t="str">
        <f t="shared" si="14"/>
        <v/>
      </c>
      <c r="Y21" s="41" t="str">
        <f t="shared" si="15"/>
        <v/>
      </c>
      <c r="Z21" s="41" t="str">
        <f t="shared" si="16"/>
        <v/>
      </c>
      <c r="AA21" s="41" t="str">
        <f t="shared" si="17"/>
        <v/>
      </c>
      <c r="AB21" s="41" t="str">
        <f t="shared" si="18"/>
        <v/>
      </c>
      <c r="AC21" s="41" t="str">
        <f t="shared" si="19"/>
        <v/>
      </c>
      <c r="AD21" s="41" t="str">
        <f t="shared" si="20"/>
        <v/>
      </c>
      <c r="AE21" s="41" t="str">
        <f t="shared" si="21"/>
        <v/>
      </c>
      <c r="AF21" s="41" t="str">
        <f t="shared" si="22"/>
        <v/>
      </c>
      <c r="AG21" s="41" t="str">
        <f t="shared" si="23"/>
        <v/>
      </c>
      <c r="AH21" s="41" t="str">
        <f t="shared" si="24"/>
        <v/>
      </c>
      <c r="AI21" s="41" t="str">
        <f t="shared" si="25"/>
        <v/>
      </c>
      <c r="AJ21" s="41" t="str">
        <f t="shared" si="26"/>
        <v/>
      </c>
      <c r="AK21" s="41" t="str">
        <f t="shared" si="27"/>
        <v/>
      </c>
      <c r="AL21" s="54" t="str">
        <f t="shared" si="28"/>
        <v/>
      </c>
      <c r="AM21" s="42" t="s">
        <v>324</v>
      </c>
      <c r="AV21" s="28" t="s">
        <v>444</v>
      </c>
      <c r="BO21" s="28" t="s">
        <v>453</v>
      </c>
    </row>
    <row r="22" spans="1:69" ht="26.25" customHeight="1" x14ac:dyDescent="0.15">
      <c r="A22" s="13" t="s">
        <v>142</v>
      </c>
      <c r="B22" s="13" t="s">
        <v>166</v>
      </c>
      <c r="C22" s="2" t="s">
        <v>141</v>
      </c>
      <c r="D22" s="8">
        <v>7207</v>
      </c>
      <c r="E22" s="110" t="s">
        <v>401</v>
      </c>
      <c r="F22" s="27" t="s">
        <v>13</v>
      </c>
      <c r="G22" s="24" t="s">
        <v>351</v>
      </c>
      <c r="H22" s="24" t="s">
        <v>14</v>
      </c>
      <c r="I22" s="6" t="s">
        <v>15</v>
      </c>
      <c r="J22" s="40" t="str">
        <f t="shared" si="0"/>
        <v/>
      </c>
      <c r="K22" s="41" t="str">
        <f t="shared" si="1"/>
        <v/>
      </c>
      <c r="L22" s="41" t="str">
        <f t="shared" si="2"/>
        <v/>
      </c>
      <c r="M22" s="41" t="str">
        <f t="shared" si="3"/>
        <v/>
      </c>
      <c r="N22" s="41" t="str">
        <f t="shared" si="4"/>
        <v/>
      </c>
      <c r="O22" s="41" t="str">
        <f t="shared" si="5"/>
        <v/>
      </c>
      <c r="P22" s="41" t="str">
        <f t="shared" si="6"/>
        <v/>
      </c>
      <c r="Q22" s="41" t="str">
        <f t="shared" si="7"/>
        <v/>
      </c>
      <c r="R22" s="41" t="str">
        <f t="shared" si="8"/>
        <v/>
      </c>
      <c r="S22" s="41" t="str">
        <f t="shared" si="9"/>
        <v/>
      </c>
      <c r="T22" s="41" t="str">
        <f t="shared" si="10"/>
        <v/>
      </c>
      <c r="U22" s="41" t="str">
        <f t="shared" si="11"/>
        <v/>
      </c>
      <c r="V22" s="41" t="str">
        <f t="shared" si="12"/>
        <v/>
      </c>
      <c r="W22" s="41" t="str">
        <f t="shared" si="13"/>
        <v/>
      </c>
      <c r="X22" s="41" t="str">
        <f t="shared" si="14"/>
        <v/>
      </c>
      <c r="Y22" s="41" t="str">
        <f t="shared" si="15"/>
        <v/>
      </c>
      <c r="Z22" s="41" t="str">
        <f t="shared" si="16"/>
        <v>塗</v>
      </c>
      <c r="AA22" s="41" t="str">
        <f t="shared" si="17"/>
        <v>防</v>
      </c>
      <c r="AB22" s="41" t="str">
        <f t="shared" si="18"/>
        <v/>
      </c>
      <c r="AC22" s="41" t="str">
        <f t="shared" si="19"/>
        <v/>
      </c>
      <c r="AD22" s="41" t="str">
        <f t="shared" si="20"/>
        <v/>
      </c>
      <c r="AE22" s="41" t="str">
        <f t="shared" si="21"/>
        <v/>
      </c>
      <c r="AF22" s="41" t="str">
        <f t="shared" si="22"/>
        <v/>
      </c>
      <c r="AG22" s="41" t="str">
        <f t="shared" si="23"/>
        <v/>
      </c>
      <c r="AH22" s="41" t="str">
        <f t="shared" si="24"/>
        <v/>
      </c>
      <c r="AI22" s="41" t="str">
        <f t="shared" si="25"/>
        <v/>
      </c>
      <c r="AJ22" s="41" t="str">
        <f t="shared" si="26"/>
        <v/>
      </c>
      <c r="AK22" s="41" t="str">
        <f t="shared" si="27"/>
        <v/>
      </c>
      <c r="AL22" s="54" t="str">
        <f t="shared" si="28"/>
        <v/>
      </c>
      <c r="AM22" s="42" t="s">
        <v>324</v>
      </c>
      <c r="BE22" s="28" t="s">
        <v>445</v>
      </c>
      <c r="BF22" s="28" t="s">
        <v>445</v>
      </c>
    </row>
    <row r="23" spans="1:69" ht="26.25" customHeight="1" x14ac:dyDescent="0.15">
      <c r="A23" s="11" t="s">
        <v>142</v>
      </c>
      <c r="B23" s="11" t="s">
        <v>166</v>
      </c>
      <c r="C23" s="4" t="s">
        <v>141</v>
      </c>
      <c r="D23" s="23">
        <v>7959</v>
      </c>
      <c r="E23" s="113" t="s">
        <v>60</v>
      </c>
      <c r="F23" s="47" t="s">
        <v>168</v>
      </c>
      <c r="G23" s="24" t="s">
        <v>352</v>
      </c>
      <c r="H23" s="24" t="s">
        <v>169</v>
      </c>
      <c r="I23" s="40" t="s">
        <v>170</v>
      </c>
      <c r="J23" s="40" t="str">
        <f t="shared" si="0"/>
        <v>土</v>
      </c>
      <c r="K23" s="41" t="str">
        <f t="shared" si="1"/>
        <v>建</v>
      </c>
      <c r="L23" s="41" t="str">
        <f t="shared" si="2"/>
        <v/>
      </c>
      <c r="M23" s="41" t="str">
        <f t="shared" si="3"/>
        <v/>
      </c>
      <c r="N23" s="41" t="str">
        <f t="shared" si="4"/>
        <v>と</v>
      </c>
      <c r="O23" s="41" t="str">
        <f t="shared" si="5"/>
        <v>石</v>
      </c>
      <c r="P23" s="41" t="str">
        <f t="shared" si="6"/>
        <v/>
      </c>
      <c r="Q23" s="41" t="str">
        <f t="shared" si="7"/>
        <v/>
      </c>
      <c r="R23" s="41" t="str">
        <f t="shared" si="8"/>
        <v/>
      </c>
      <c r="S23" s="41" t="str">
        <f t="shared" si="9"/>
        <v/>
      </c>
      <c r="T23" s="41" t="str">
        <f t="shared" si="10"/>
        <v>鋼</v>
      </c>
      <c r="U23" s="41" t="str">
        <f t="shared" si="11"/>
        <v/>
      </c>
      <c r="V23" s="41" t="str">
        <f t="shared" si="12"/>
        <v>舗</v>
      </c>
      <c r="W23" s="41" t="str">
        <f t="shared" si="13"/>
        <v>し</v>
      </c>
      <c r="X23" s="41" t="str">
        <f t="shared" si="14"/>
        <v/>
      </c>
      <c r="Y23" s="41" t="str">
        <f t="shared" si="15"/>
        <v/>
      </c>
      <c r="Z23" s="41" t="str">
        <f t="shared" si="16"/>
        <v>塗</v>
      </c>
      <c r="AA23" s="41" t="str">
        <f t="shared" si="17"/>
        <v/>
      </c>
      <c r="AB23" s="41" t="str">
        <f t="shared" si="18"/>
        <v/>
      </c>
      <c r="AC23" s="41" t="str">
        <f t="shared" si="19"/>
        <v/>
      </c>
      <c r="AD23" s="41" t="str">
        <f t="shared" si="20"/>
        <v/>
      </c>
      <c r="AE23" s="41" t="str">
        <f t="shared" si="21"/>
        <v/>
      </c>
      <c r="AF23" s="41" t="str">
        <f t="shared" si="22"/>
        <v>園</v>
      </c>
      <c r="AG23" s="41" t="str">
        <f t="shared" si="23"/>
        <v/>
      </c>
      <c r="AH23" s="41" t="str">
        <f t="shared" si="24"/>
        <v/>
      </c>
      <c r="AI23" s="41" t="str">
        <f t="shared" si="25"/>
        <v>水</v>
      </c>
      <c r="AJ23" s="41" t="str">
        <f t="shared" si="26"/>
        <v/>
      </c>
      <c r="AK23" s="41" t="str">
        <f t="shared" si="27"/>
        <v/>
      </c>
      <c r="AL23" s="54" t="str">
        <f t="shared" si="28"/>
        <v>解</v>
      </c>
      <c r="AM23" s="42" t="s">
        <v>324</v>
      </c>
      <c r="AO23" s="28" t="s">
        <v>445</v>
      </c>
      <c r="AP23" s="28" t="s">
        <v>445</v>
      </c>
      <c r="AS23" s="28" t="s">
        <v>445</v>
      </c>
      <c r="AT23" s="28" t="s">
        <v>445</v>
      </c>
      <c r="AY23" s="28" t="s">
        <v>445</v>
      </c>
      <c r="BA23" s="28" t="s">
        <v>445</v>
      </c>
      <c r="BB23" s="28" t="s">
        <v>445</v>
      </c>
      <c r="BE23" s="28" t="s">
        <v>445</v>
      </c>
      <c r="BK23" s="28" t="s">
        <v>445</v>
      </c>
      <c r="BN23" s="28" t="s">
        <v>445</v>
      </c>
      <c r="BQ23" s="28" t="s">
        <v>445</v>
      </c>
    </row>
    <row r="24" spans="1:69" ht="26.25" customHeight="1" x14ac:dyDescent="0.15">
      <c r="A24" s="14"/>
      <c r="B24" s="14"/>
      <c r="C24" s="5"/>
      <c r="D24" s="22"/>
      <c r="E24" s="114"/>
      <c r="F24" s="27" t="s">
        <v>224</v>
      </c>
      <c r="G24" s="20" t="s">
        <v>353</v>
      </c>
      <c r="H24" s="20" t="s">
        <v>241</v>
      </c>
      <c r="I24" s="14" t="s">
        <v>223</v>
      </c>
      <c r="J24" s="40" t="str">
        <f t="shared" si="0"/>
        <v/>
      </c>
      <c r="K24" s="41" t="str">
        <f t="shared" si="1"/>
        <v/>
      </c>
      <c r="L24" s="41" t="str">
        <f t="shared" si="2"/>
        <v/>
      </c>
      <c r="M24" s="41" t="str">
        <f t="shared" si="3"/>
        <v/>
      </c>
      <c r="N24" s="41" t="str">
        <f t="shared" si="4"/>
        <v/>
      </c>
      <c r="O24" s="41" t="str">
        <f t="shared" si="5"/>
        <v/>
      </c>
      <c r="P24" s="41" t="str">
        <f t="shared" si="6"/>
        <v/>
      </c>
      <c r="Q24" s="41" t="str">
        <f t="shared" si="7"/>
        <v/>
      </c>
      <c r="R24" s="41" t="str">
        <f t="shared" si="8"/>
        <v/>
      </c>
      <c r="S24" s="41" t="str">
        <f t="shared" si="9"/>
        <v/>
      </c>
      <c r="T24" s="41" t="str">
        <f t="shared" si="10"/>
        <v/>
      </c>
      <c r="U24" s="41" t="str">
        <f t="shared" si="11"/>
        <v/>
      </c>
      <c r="V24" s="41" t="str">
        <f t="shared" si="12"/>
        <v/>
      </c>
      <c r="W24" s="41" t="str">
        <f t="shared" si="13"/>
        <v/>
      </c>
      <c r="X24" s="41" t="str">
        <f t="shared" si="14"/>
        <v/>
      </c>
      <c r="Y24" s="41" t="str">
        <f t="shared" si="15"/>
        <v/>
      </c>
      <c r="Z24" s="41" t="str">
        <f t="shared" si="16"/>
        <v>塗</v>
      </c>
      <c r="AA24" s="41" t="str">
        <f t="shared" si="17"/>
        <v/>
      </c>
      <c r="AB24" s="41" t="str">
        <f t="shared" si="18"/>
        <v/>
      </c>
      <c r="AC24" s="41" t="str">
        <f t="shared" si="19"/>
        <v/>
      </c>
      <c r="AD24" s="41" t="str">
        <f t="shared" si="20"/>
        <v/>
      </c>
      <c r="AE24" s="41" t="str">
        <f t="shared" si="21"/>
        <v/>
      </c>
      <c r="AF24" s="41" t="str">
        <f t="shared" si="22"/>
        <v/>
      </c>
      <c r="AG24" s="41" t="str">
        <f t="shared" si="23"/>
        <v/>
      </c>
      <c r="AH24" s="41" t="str">
        <f t="shared" si="24"/>
        <v/>
      </c>
      <c r="AI24" s="41" t="str">
        <f t="shared" si="25"/>
        <v/>
      </c>
      <c r="AJ24" s="41" t="str">
        <f t="shared" si="26"/>
        <v/>
      </c>
      <c r="AK24" s="41" t="str">
        <f t="shared" si="27"/>
        <v/>
      </c>
      <c r="AL24" s="54" t="str">
        <f t="shared" si="28"/>
        <v/>
      </c>
      <c r="AM24" s="44" t="s">
        <v>324</v>
      </c>
      <c r="BE24" s="28" t="s">
        <v>445</v>
      </c>
    </row>
    <row r="25" spans="1:69" ht="26.25" customHeight="1" x14ac:dyDescent="0.15">
      <c r="A25" s="71" t="s">
        <v>142</v>
      </c>
      <c r="B25" s="71" t="s">
        <v>166</v>
      </c>
      <c r="C25" s="74" t="s">
        <v>141</v>
      </c>
      <c r="D25" s="75">
        <v>8415</v>
      </c>
      <c r="E25" s="115" t="s">
        <v>411</v>
      </c>
      <c r="F25" s="76" t="s">
        <v>412</v>
      </c>
      <c r="G25" s="77" t="s">
        <v>413</v>
      </c>
      <c r="H25" s="77" t="s">
        <v>414</v>
      </c>
      <c r="I25" s="71" t="s">
        <v>415</v>
      </c>
      <c r="J25" s="71" t="str">
        <f>IF(AO25="〇","土","")</f>
        <v>土</v>
      </c>
      <c r="K25" s="72" t="str">
        <f>IF(AP25="〇","建","")</f>
        <v/>
      </c>
      <c r="L25" s="72" t="str">
        <f>IF(AQ25="〇","大","")</f>
        <v/>
      </c>
      <c r="M25" s="72" t="str">
        <f>IF(AR25="〇","左","")</f>
        <v/>
      </c>
      <c r="N25" s="72" t="str">
        <f>IF(AS25="〇","と","")</f>
        <v>と</v>
      </c>
      <c r="O25" s="72" t="str">
        <f>IF(AT25="〇","石","")</f>
        <v/>
      </c>
      <c r="P25" s="72" t="str">
        <f>IF(AU25="〇","屋","")</f>
        <v/>
      </c>
      <c r="Q25" s="72" t="str">
        <f>IF(AV25="〇","電","")</f>
        <v/>
      </c>
      <c r="R25" s="72" t="str">
        <f>IF(AW25="〇","管","")</f>
        <v/>
      </c>
      <c r="S25" s="72" t="str">
        <f>IF(AX25="〇","タ","")</f>
        <v/>
      </c>
      <c r="T25" s="72" t="str">
        <f>IF(AY25="〇","鋼","")</f>
        <v/>
      </c>
      <c r="U25" s="72" t="str">
        <f>IF(AZ25="〇","筋","")</f>
        <v/>
      </c>
      <c r="V25" s="72" t="str">
        <f>IF(BA25="〇","舗","")</f>
        <v>舗</v>
      </c>
      <c r="W25" s="72" t="str">
        <f>IF(BB25="〇","し","")</f>
        <v>し</v>
      </c>
      <c r="X25" s="72" t="str">
        <f>IF(BC25="〇","板","")</f>
        <v/>
      </c>
      <c r="Y25" s="72" t="str">
        <f>IF(BD25="〇","ガ","")</f>
        <v/>
      </c>
      <c r="Z25" s="72" t="str">
        <f>IF(BE25="〇","塗","")</f>
        <v>塗</v>
      </c>
      <c r="AA25" s="72" t="str">
        <f>IF(BF25="〇","防","")</f>
        <v/>
      </c>
      <c r="AB25" s="72" t="str">
        <f>IF(BG25="〇","内","")</f>
        <v/>
      </c>
      <c r="AC25" s="72" t="str">
        <f>IF(BH25="〇","機","")</f>
        <v/>
      </c>
      <c r="AD25" s="72" t="str">
        <f>IF(BI25="〇","絶","")</f>
        <v/>
      </c>
      <c r="AE25" s="72" t="str">
        <f>IF(BJ25="〇","通","")</f>
        <v/>
      </c>
      <c r="AF25" s="72" t="str">
        <f>IF(BK25="〇","園","")</f>
        <v/>
      </c>
      <c r="AG25" s="72" t="str">
        <f>IF(BL25="〇","井","")</f>
        <v/>
      </c>
      <c r="AH25" s="72" t="str">
        <f>IF(BM25="〇","具","")</f>
        <v/>
      </c>
      <c r="AI25" s="72" t="str">
        <f>IF(BN25="〇","水","")</f>
        <v>水</v>
      </c>
      <c r="AJ25" s="72" t="str">
        <f>IF(BO25="〇","消","")</f>
        <v/>
      </c>
      <c r="AK25" s="72" t="str">
        <f>IF(BP25="〇","清","")</f>
        <v/>
      </c>
      <c r="AL25" s="73" t="str">
        <f>IF(BQ25="〇","解","")</f>
        <v>解</v>
      </c>
      <c r="AM25" s="42" t="s">
        <v>324</v>
      </c>
      <c r="AO25" s="28" t="s">
        <v>445</v>
      </c>
      <c r="AS25" s="28" t="s">
        <v>445</v>
      </c>
      <c r="BA25" s="28" t="s">
        <v>445</v>
      </c>
      <c r="BB25" s="28" t="s">
        <v>445</v>
      </c>
      <c r="BE25" s="28" t="s">
        <v>445</v>
      </c>
      <c r="BN25" s="28" t="s">
        <v>445</v>
      </c>
      <c r="BQ25" s="28" t="s">
        <v>445</v>
      </c>
    </row>
    <row r="26" spans="1:69" ht="26.25" customHeight="1" x14ac:dyDescent="0.15">
      <c r="A26" s="6" t="s">
        <v>142</v>
      </c>
      <c r="B26" s="11" t="s">
        <v>166</v>
      </c>
      <c r="C26" s="4" t="s">
        <v>141</v>
      </c>
      <c r="D26" s="12">
        <v>9764</v>
      </c>
      <c r="E26" s="111" t="s">
        <v>16</v>
      </c>
      <c r="F26" s="25" t="s">
        <v>12</v>
      </c>
      <c r="G26" s="24" t="s">
        <v>266</v>
      </c>
      <c r="H26" s="24" t="s">
        <v>242</v>
      </c>
      <c r="I26" s="6" t="s">
        <v>17</v>
      </c>
      <c r="J26" s="40" t="str">
        <f t="shared" si="0"/>
        <v>土</v>
      </c>
      <c r="K26" s="41" t="str">
        <f t="shared" si="1"/>
        <v>建</v>
      </c>
      <c r="L26" s="41" t="str">
        <f t="shared" si="2"/>
        <v/>
      </c>
      <c r="M26" s="41" t="str">
        <f t="shared" si="3"/>
        <v/>
      </c>
      <c r="N26" s="41" t="str">
        <f t="shared" si="4"/>
        <v>と</v>
      </c>
      <c r="O26" s="41" t="str">
        <f t="shared" si="5"/>
        <v/>
      </c>
      <c r="P26" s="41" t="str">
        <f t="shared" si="6"/>
        <v/>
      </c>
      <c r="Q26" s="41" t="str">
        <f t="shared" si="7"/>
        <v/>
      </c>
      <c r="R26" s="41" t="str">
        <f t="shared" si="8"/>
        <v/>
      </c>
      <c r="S26" s="41" t="str">
        <f t="shared" si="9"/>
        <v/>
      </c>
      <c r="T26" s="41" t="str">
        <f t="shared" si="10"/>
        <v>鋼</v>
      </c>
      <c r="U26" s="41" t="str">
        <f t="shared" si="11"/>
        <v/>
      </c>
      <c r="V26" s="41" t="str">
        <f t="shared" si="12"/>
        <v>舗</v>
      </c>
      <c r="W26" s="41" t="str">
        <f t="shared" si="13"/>
        <v>し</v>
      </c>
      <c r="X26" s="41" t="str">
        <f t="shared" si="14"/>
        <v/>
      </c>
      <c r="Y26" s="41" t="str">
        <f t="shared" si="15"/>
        <v/>
      </c>
      <c r="Z26" s="41" t="str">
        <f t="shared" si="16"/>
        <v>塗</v>
      </c>
      <c r="AA26" s="41" t="str">
        <f t="shared" si="17"/>
        <v/>
      </c>
      <c r="AB26" s="41" t="str">
        <f t="shared" si="18"/>
        <v/>
      </c>
      <c r="AC26" s="41" t="str">
        <f t="shared" si="19"/>
        <v/>
      </c>
      <c r="AD26" s="41" t="str">
        <f t="shared" si="20"/>
        <v/>
      </c>
      <c r="AE26" s="41" t="str">
        <f t="shared" si="21"/>
        <v/>
      </c>
      <c r="AF26" s="41" t="str">
        <f t="shared" si="22"/>
        <v/>
      </c>
      <c r="AG26" s="41" t="str">
        <f t="shared" si="23"/>
        <v/>
      </c>
      <c r="AH26" s="41" t="str">
        <f t="shared" si="24"/>
        <v/>
      </c>
      <c r="AI26" s="41" t="str">
        <f t="shared" si="25"/>
        <v>水</v>
      </c>
      <c r="AJ26" s="41" t="str">
        <f t="shared" si="26"/>
        <v/>
      </c>
      <c r="AK26" s="41" t="str">
        <f t="shared" si="27"/>
        <v/>
      </c>
      <c r="AL26" s="54" t="str">
        <f t="shared" si="28"/>
        <v>解</v>
      </c>
      <c r="AM26" s="42" t="s">
        <v>324</v>
      </c>
      <c r="AO26" s="28" t="s">
        <v>445</v>
      </c>
      <c r="AP26" s="28" t="s">
        <v>445</v>
      </c>
      <c r="AS26" s="28" t="s">
        <v>445</v>
      </c>
      <c r="AY26" s="28" t="s">
        <v>478</v>
      </c>
      <c r="BA26" s="28" t="s">
        <v>445</v>
      </c>
      <c r="BB26" s="28" t="s">
        <v>445</v>
      </c>
      <c r="BE26" s="28" t="s">
        <v>445</v>
      </c>
      <c r="BN26" s="28" t="s">
        <v>445</v>
      </c>
      <c r="BQ26" s="28" t="s">
        <v>445</v>
      </c>
    </row>
    <row r="27" spans="1:69" ht="26.25" customHeight="1" x14ac:dyDescent="0.15">
      <c r="A27" s="40"/>
      <c r="B27" s="14"/>
      <c r="C27" s="5"/>
      <c r="D27" s="22"/>
      <c r="E27" s="112"/>
      <c r="F27" s="47" t="s">
        <v>110</v>
      </c>
      <c r="G27" s="24" t="s">
        <v>153</v>
      </c>
      <c r="H27" s="24" t="s">
        <v>154</v>
      </c>
      <c r="I27" s="40" t="s">
        <v>155</v>
      </c>
      <c r="J27" s="40" t="str">
        <f t="shared" ref="J27" si="58">IF(AO27="〇","土","")</f>
        <v>土</v>
      </c>
      <c r="K27" s="41" t="str">
        <f t="shared" ref="K27" si="59">IF(AP27="〇","建","")</f>
        <v>建</v>
      </c>
      <c r="L27" s="41" t="str">
        <f t="shared" ref="L27" si="60">IF(AQ27="〇","大","")</f>
        <v/>
      </c>
      <c r="M27" s="41" t="str">
        <f t="shared" ref="M27" si="61">IF(AR27="〇","左","")</f>
        <v/>
      </c>
      <c r="N27" s="41" t="str">
        <f t="shared" ref="N27" si="62">IF(AS27="〇","と","")</f>
        <v>と</v>
      </c>
      <c r="O27" s="41" t="str">
        <f t="shared" ref="O27" si="63">IF(AT27="〇","石","")</f>
        <v/>
      </c>
      <c r="P27" s="41" t="str">
        <f t="shared" ref="P27" si="64">IF(AU27="〇","屋","")</f>
        <v/>
      </c>
      <c r="Q27" s="41" t="str">
        <f t="shared" ref="Q27" si="65">IF(AV27="〇","電","")</f>
        <v/>
      </c>
      <c r="R27" s="41" t="str">
        <f t="shared" ref="R27" si="66">IF(AW27="〇","管","")</f>
        <v/>
      </c>
      <c r="S27" s="41" t="str">
        <f t="shared" ref="S27" si="67">IF(AX27="〇","タ","")</f>
        <v/>
      </c>
      <c r="T27" s="41" t="str">
        <f t="shared" ref="T27" si="68">IF(AY27="〇","鋼","")</f>
        <v/>
      </c>
      <c r="U27" s="41" t="str">
        <f t="shared" ref="U27" si="69">IF(AZ27="〇","筋","")</f>
        <v/>
      </c>
      <c r="V27" s="41" t="str">
        <f t="shared" ref="V27" si="70">IF(BA27="〇","舗","")</f>
        <v>舗</v>
      </c>
      <c r="W27" s="41" t="str">
        <f t="shared" ref="W27" si="71">IF(BB27="〇","し","")</f>
        <v>し</v>
      </c>
      <c r="X27" s="41" t="str">
        <f t="shared" ref="X27" si="72">IF(BC27="〇","板","")</f>
        <v/>
      </c>
      <c r="Y27" s="41" t="str">
        <f t="shared" ref="Y27" si="73">IF(BD27="〇","ガ","")</f>
        <v/>
      </c>
      <c r="Z27" s="41" t="str">
        <f t="shared" ref="Z27" si="74">IF(BE27="〇","塗","")</f>
        <v/>
      </c>
      <c r="AA27" s="41" t="str">
        <f t="shared" ref="AA27" si="75">IF(BF27="〇","防","")</f>
        <v/>
      </c>
      <c r="AB27" s="41" t="str">
        <f t="shared" ref="AB27" si="76">IF(BG27="〇","内","")</f>
        <v/>
      </c>
      <c r="AC27" s="41" t="str">
        <f t="shared" ref="AC27" si="77">IF(BH27="〇","機","")</f>
        <v/>
      </c>
      <c r="AD27" s="41" t="str">
        <f t="shared" ref="AD27" si="78">IF(BI27="〇","絶","")</f>
        <v/>
      </c>
      <c r="AE27" s="41" t="str">
        <f t="shared" ref="AE27" si="79">IF(BJ27="〇","通","")</f>
        <v/>
      </c>
      <c r="AF27" s="41" t="str">
        <f t="shared" ref="AF27" si="80">IF(BK27="〇","園","")</f>
        <v/>
      </c>
      <c r="AG27" s="41" t="str">
        <f t="shared" ref="AG27" si="81">IF(BL27="〇","井","")</f>
        <v/>
      </c>
      <c r="AH27" s="41" t="str">
        <f t="shared" ref="AH27" si="82">IF(BM27="〇","具","")</f>
        <v/>
      </c>
      <c r="AI27" s="41" t="str">
        <f t="shared" ref="AI27" si="83">IF(BN27="〇","水","")</f>
        <v>水</v>
      </c>
      <c r="AJ27" s="41" t="str">
        <f t="shared" ref="AJ27" si="84">IF(BO27="〇","消","")</f>
        <v/>
      </c>
      <c r="AK27" s="41" t="str">
        <f t="shared" ref="AK27" si="85">IF(BP27="〇","清","")</f>
        <v/>
      </c>
      <c r="AL27" s="54" t="str">
        <f t="shared" ref="AL27" si="86">IF(BQ27="〇","解","")</f>
        <v>解</v>
      </c>
      <c r="AM27" s="42" t="s">
        <v>324</v>
      </c>
      <c r="AO27" s="28" t="s">
        <v>444</v>
      </c>
      <c r="AP27" s="28" t="s">
        <v>445</v>
      </c>
      <c r="AS27" s="28" t="s">
        <v>444</v>
      </c>
      <c r="BA27" s="28" t="s">
        <v>444</v>
      </c>
      <c r="BB27" s="28" t="s">
        <v>444</v>
      </c>
      <c r="BN27" s="28" t="s">
        <v>444</v>
      </c>
      <c r="BQ27" s="28" t="s">
        <v>444</v>
      </c>
    </row>
    <row r="28" spans="1:69" ht="26.25" customHeight="1" x14ac:dyDescent="0.15">
      <c r="A28" s="6" t="s">
        <v>142</v>
      </c>
      <c r="B28" s="6" t="s">
        <v>166</v>
      </c>
      <c r="C28" s="7" t="s">
        <v>141</v>
      </c>
      <c r="D28" s="9">
        <v>9811</v>
      </c>
      <c r="E28" s="109" t="s">
        <v>468</v>
      </c>
      <c r="F28" s="47" t="s">
        <v>469</v>
      </c>
      <c r="G28" s="24" t="s">
        <v>470</v>
      </c>
      <c r="H28" s="24" t="s">
        <v>471</v>
      </c>
      <c r="I28" s="40" t="s">
        <v>472</v>
      </c>
      <c r="J28" s="40" t="str">
        <f t="shared" ref="J28" si="87">IF(AO28="〇","土","")</f>
        <v>土</v>
      </c>
      <c r="K28" s="41" t="str">
        <f t="shared" ref="K28" si="88">IF(AP28="〇","建","")</f>
        <v/>
      </c>
      <c r="L28" s="41" t="str">
        <f t="shared" ref="L28" si="89">IF(AQ28="〇","大","")</f>
        <v/>
      </c>
      <c r="M28" s="41" t="str">
        <f t="shared" ref="M28" si="90">IF(AR28="〇","左","")</f>
        <v/>
      </c>
      <c r="N28" s="41" t="str">
        <f t="shared" ref="N28" si="91">IF(AS28="〇","と","")</f>
        <v>と</v>
      </c>
      <c r="O28" s="41" t="str">
        <f t="shared" ref="O28" si="92">IF(AT28="〇","石","")</f>
        <v>石</v>
      </c>
      <c r="P28" s="41" t="str">
        <f t="shared" ref="P28" si="93">IF(AU28="〇","屋","")</f>
        <v/>
      </c>
      <c r="Q28" s="41" t="str">
        <f t="shared" ref="Q28" si="94">IF(AV28="〇","電","")</f>
        <v/>
      </c>
      <c r="R28" s="41" t="str">
        <f t="shared" ref="R28" si="95">IF(AW28="〇","管","")</f>
        <v/>
      </c>
      <c r="S28" s="41" t="str">
        <f t="shared" ref="S28" si="96">IF(AX28="〇","タ","")</f>
        <v/>
      </c>
      <c r="T28" s="41" t="str">
        <f t="shared" ref="T28" si="97">IF(AY28="〇","鋼","")</f>
        <v>鋼</v>
      </c>
      <c r="U28" s="41" t="str">
        <f t="shared" ref="U28" si="98">IF(AZ28="〇","筋","")</f>
        <v/>
      </c>
      <c r="V28" s="41" t="str">
        <f t="shared" ref="V28" si="99">IF(BA28="〇","舗","")</f>
        <v>舗</v>
      </c>
      <c r="W28" s="41" t="str">
        <f t="shared" ref="W28" si="100">IF(BB28="〇","し","")</f>
        <v>し</v>
      </c>
      <c r="X28" s="41" t="str">
        <f t="shared" ref="X28" si="101">IF(BC28="〇","板","")</f>
        <v/>
      </c>
      <c r="Y28" s="41" t="str">
        <f t="shared" ref="Y28" si="102">IF(BD28="〇","ガ","")</f>
        <v/>
      </c>
      <c r="Z28" s="41" t="str">
        <f t="shared" ref="Z28" si="103">IF(BE28="〇","塗","")</f>
        <v>塗</v>
      </c>
      <c r="AA28" s="41" t="str">
        <f t="shared" ref="AA28" si="104">IF(BF28="〇","防","")</f>
        <v/>
      </c>
      <c r="AB28" s="41" t="str">
        <f t="shared" ref="AB28" si="105">IF(BG28="〇","内","")</f>
        <v/>
      </c>
      <c r="AC28" s="41" t="str">
        <f t="shared" ref="AC28" si="106">IF(BH28="〇","機","")</f>
        <v/>
      </c>
      <c r="AD28" s="41" t="str">
        <f t="shared" ref="AD28" si="107">IF(BI28="〇","絶","")</f>
        <v/>
      </c>
      <c r="AE28" s="41" t="str">
        <f t="shared" ref="AE28" si="108">IF(BJ28="〇","通","")</f>
        <v/>
      </c>
      <c r="AF28" s="41" t="str">
        <f t="shared" ref="AF28" si="109">IF(BK28="〇","園","")</f>
        <v/>
      </c>
      <c r="AG28" s="41" t="str">
        <f t="shared" ref="AG28" si="110">IF(BL28="〇","井","")</f>
        <v/>
      </c>
      <c r="AH28" s="41" t="str">
        <f t="shared" ref="AH28" si="111">IF(BM28="〇","具","")</f>
        <v/>
      </c>
      <c r="AI28" s="41" t="str">
        <f t="shared" ref="AI28" si="112">IF(BN28="〇","水","")</f>
        <v>水</v>
      </c>
      <c r="AJ28" s="41" t="str">
        <f t="shared" ref="AJ28" si="113">IF(BO28="〇","消","")</f>
        <v/>
      </c>
      <c r="AK28" s="41" t="str">
        <f t="shared" ref="AK28" si="114">IF(BP28="〇","清","")</f>
        <v/>
      </c>
      <c r="AL28" s="54" t="str">
        <f t="shared" ref="AL28" si="115">IF(BQ28="〇","解","")</f>
        <v>解</v>
      </c>
      <c r="AM28" s="43">
        <v>45748</v>
      </c>
      <c r="AO28" s="28" t="s">
        <v>445</v>
      </c>
      <c r="AS28" s="28" t="s">
        <v>445</v>
      </c>
      <c r="AT28" s="28" t="s">
        <v>445</v>
      </c>
      <c r="AY28" s="28" t="s">
        <v>445</v>
      </c>
      <c r="BA28" s="28" t="s">
        <v>445</v>
      </c>
      <c r="BB28" s="28" t="s">
        <v>445</v>
      </c>
      <c r="BE28" s="28" t="s">
        <v>445</v>
      </c>
      <c r="BN28" s="28" t="s">
        <v>445</v>
      </c>
      <c r="BQ28" s="28" t="s">
        <v>445</v>
      </c>
    </row>
    <row r="29" spans="1:69" ht="26.25" customHeight="1" x14ac:dyDescent="0.15">
      <c r="A29" s="11" t="s">
        <v>142</v>
      </c>
      <c r="B29" s="6" t="s">
        <v>166</v>
      </c>
      <c r="C29" s="7" t="s">
        <v>141</v>
      </c>
      <c r="D29" s="9">
        <v>10506</v>
      </c>
      <c r="E29" s="109" t="s">
        <v>281</v>
      </c>
      <c r="F29" s="25" t="s">
        <v>237</v>
      </c>
      <c r="G29" s="24" t="s">
        <v>376</v>
      </c>
      <c r="H29" s="24" t="s">
        <v>377</v>
      </c>
      <c r="I29" s="6" t="s">
        <v>378</v>
      </c>
      <c r="J29" s="40" t="str">
        <f t="shared" si="0"/>
        <v/>
      </c>
      <c r="K29" s="41" t="str">
        <f t="shared" si="1"/>
        <v/>
      </c>
      <c r="L29" s="41" t="str">
        <f t="shared" si="2"/>
        <v/>
      </c>
      <c r="M29" s="41" t="str">
        <f t="shared" si="3"/>
        <v/>
      </c>
      <c r="N29" s="41" t="str">
        <f t="shared" si="4"/>
        <v/>
      </c>
      <c r="O29" s="41" t="str">
        <f t="shared" si="5"/>
        <v/>
      </c>
      <c r="P29" s="41" t="str">
        <f t="shared" si="6"/>
        <v/>
      </c>
      <c r="Q29" s="41" t="str">
        <f t="shared" si="7"/>
        <v>電</v>
      </c>
      <c r="R29" s="41" t="str">
        <f t="shared" si="8"/>
        <v/>
      </c>
      <c r="S29" s="41" t="str">
        <f t="shared" si="9"/>
        <v/>
      </c>
      <c r="T29" s="41" t="str">
        <f t="shared" si="10"/>
        <v/>
      </c>
      <c r="U29" s="41" t="str">
        <f t="shared" si="11"/>
        <v/>
      </c>
      <c r="V29" s="41" t="str">
        <f t="shared" si="12"/>
        <v/>
      </c>
      <c r="W29" s="41" t="str">
        <f t="shared" si="13"/>
        <v/>
      </c>
      <c r="X29" s="41" t="str">
        <f t="shared" si="14"/>
        <v/>
      </c>
      <c r="Y29" s="41" t="str">
        <f t="shared" si="15"/>
        <v/>
      </c>
      <c r="Z29" s="41" t="str">
        <f t="shared" si="16"/>
        <v/>
      </c>
      <c r="AA29" s="41" t="str">
        <f t="shared" si="17"/>
        <v/>
      </c>
      <c r="AB29" s="41" t="str">
        <f t="shared" si="18"/>
        <v/>
      </c>
      <c r="AC29" s="41" t="str">
        <f t="shared" si="19"/>
        <v/>
      </c>
      <c r="AD29" s="41" t="str">
        <f t="shared" si="20"/>
        <v/>
      </c>
      <c r="AE29" s="41" t="str">
        <f t="shared" si="21"/>
        <v/>
      </c>
      <c r="AF29" s="41" t="str">
        <f t="shared" si="22"/>
        <v/>
      </c>
      <c r="AG29" s="41" t="str">
        <f t="shared" si="23"/>
        <v/>
      </c>
      <c r="AH29" s="41" t="str">
        <f t="shared" si="24"/>
        <v/>
      </c>
      <c r="AI29" s="41" t="str">
        <f t="shared" si="25"/>
        <v/>
      </c>
      <c r="AJ29" s="41" t="str">
        <f t="shared" si="26"/>
        <v/>
      </c>
      <c r="AK29" s="41" t="str">
        <f t="shared" si="27"/>
        <v/>
      </c>
      <c r="AL29" s="54" t="str">
        <f t="shared" si="28"/>
        <v/>
      </c>
      <c r="AM29" s="42" t="s">
        <v>324</v>
      </c>
      <c r="AV29" s="28" t="s">
        <v>445</v>
      </c>
    </row>
    <row r="30" spans="1:69" ht="26.25" customHeight="1" x14ac:dyDescent="0.15">
      <c r="A30" s="6" t="s">
        <v>295</v>
      </c>
      <c r="B30" s="6" t="s">
        <v>166</v>
      </c>
      <c r="C30" s="7" t="s">
        <v>141</v>
      </c>
      <c r="D30" s="9">
        <v>11081</v>
      </c>
      <c r="E30" s="109" t="s">
        <v>308</v>
      </c>
      <c r="F30" s="25" t="s">
        <v>283</v>
      </c>
      <c r="G30" s="24" t="s">
        <v>309</v>
      </c>
      <c r="H30" s="24" t="s">
        <v>310</v>
      </c>
      <c r="I30" s="6" t="s">
        <v>311</v>
      </c>
      <c r="J30" s="40" t="str">
        <f t="shared" si="0"/>
        <v>土</v>
      </c>
      <c r="K30" s="41" t="str">
        <f t="shared" si="1"/>
        <v/>
      </c>
      <c r="L30" s="41" t="str">
        <f t="shared" si="2"/>
        <v/>
      </c>
      <c r="M30" s="41" t="str">
        <f t="shared" si="3"/>
        <v/>
      </c>
      <c r="N30" s="41" t="str">
        <f t="shared" si="4"/>
        <v>と</v>
      </c>
      <c r="O30" s="41" t="str">
        <f t="shared" si="5"/>
        <v>石</v>
      </c>
      <c r="P30" s="41" t="str">
        <f t="shared" si="6"/>
        <v/>
      </c>
      <c r="Q30" s="41" t="str">
        <f t="shared" si="7"/>
        <v/>
      </c>
      <c r="R30" s="41" t="str">
        <f t="shared" si="8"/>
        <v/>
      </c>
      <c r="S30" s="41" t="str">
        <f t="shared" si="9"/>
        <v/>
      </c>
      <c r="T30" s="41" t="str">
        <f t="shared" si="10"/>
        <v>鋼</v>
      </c>
      <c r="U30" s="41" t="str">
        <f t="shared" si="11"/>
        <v/>
      </c>
      <c r="V30" s="41" t="str">
        <f t="shared" si="12"/>
        <v>舗</v>
      </c>
      <c r="W30" s="41" t="str">
        <f t="shared" si="13"/>
        <v>し</v>
      </c>
      <c r="X30" s="41" t="str">
        <f t="shared" si="14"/>
        <v/>
      </c>
      <c r="Y30" s="41" t="str">
        <f t="shared" si="15"/>
        <v/>
      </c>
      <c r="Z30" s="41" t="str">
        <f t="shared" si="16"/>
        <v/>
      </c>
      <c r="AA30" s="41" t="str">
        <f t="shared" si="17"/>
        <v/>
      </c>
      <c r="AB30" s="41" t="str">
        <f t="shared" si="18"/>
        <v/>
      </c>
      <c r="AC30" s="41" t="str">
        <f t="shared" si="19"/>
        <v/>
      </c>
      <c r="AD30" s="41" t="str">
        <f t="shared" si="20"/>
        <v/>
      </c>
      <c r="AE30" s="41" t="str">
        <f t="shared" si="21"/>
        <v/>
      </c>
      <c r="AF30" s="41" t="str">
        <f t="shared" si="22"/>
        <v/>
      </c>
      <c r="AG30" s="41" t="str">
        <f t="shared" si="23"/>
        <v/>
      </c>
      <c r="AH30" s="41" t="str">
        <f t="shared" si="24"/>
        <v/>
      </c>
      <c r="AI30" s="41" t="str">
        <f t="shared" si="25"/>
        <v>水</v>
      </c>
      <c r="AJ30" s="41" t="str">
        <f t="shared" si="26"/>
        <v/>
      </c>
      <c r="AK30" s="41" t="str">
        <f t="shared" si="27"/>
        <v/>
      </c>
      <c r="AL30" s="54" t="str">
        <f t="shared" si="28"/>
        <v>解</v>
      </c>
      <c r="AM30" s="43" t="s">
        <v>324</v>
      </c>
      <c r="AO30" s="28" t="s">
        <v>445</v>
      </c>
      <c r="AS30" s="28" t="s">
        <v>445</v>
      </c>
      <c r="AT30" s="28" t="s">
        <v>445</v>
      </c>
      <c r="AY30" s="28" t="s">
        <v>445</v>
      </c>
      <c r="BA30" s="28" t="s">
        <v>445</v>
      </c>
      <c r="BB30" s="28" t="s">
        <v>445</v>
      </c>
      <c r="BN30" s="28" t="s">
        <v>445</v>
      </c>
      <c r="BQ30" s="28" t="s">
        <v>445</v>
      </c>
    </row>
    <row r="31" spans="1:69" ht="26.25" customHeight="1" x14ac:dyDescent="0.15">
      <c r="A31" s="13" t="s">
        <v>142</v>
      </c>
      <c r="B31" s="13" t="s">
        <v>166</v>
      </c>
      <c r="C31" s="2" t="s">
        <v>141</v>
      </c>
      <c r="D31" s="8">
        <v>11537</v>
      </c>
      <c r="E31" s="110" t="s">
        <v>21</v>
      </c>
      <c r="F31" s="25" t="s">
        <v>7</v>
      </c>
      <c r="G31" s="24" t="s">
        <v>203</v>
      </c>
      <c r="H31" s="24" t="s">
        <v>22</v>
      </c>
      <c r="I31" s="6" t="s">
        <v>23</v>
      </c>
      <c r="J31" s="40" t="str">
        <f t="shared" si="0"/>
        <v/>
      </c>
      <c r="K31" s="41" t="str">
        <f t="shared" si="1"/>
        <v>建</v>
      </c>
      <c r="L31" s="41" t="str">
        <f t="shared" si="2"/>
        <v/>
      </c>
      <c r="M31" s="41" t="str">
        <f t="shared" si="3"/>
        <v/>
      </c>
      <c r="N31" s="41" t="str">
        <f t="shared" si="4"/>
        <v>と</v>
      </c>
      <c r="O31" s="41" t="str">
        <f t="shared" si="5"/>
        <v/>
      </c>
      <c r="P31" s="41" t="str">
        <f t="shared" si="6"/>
        <v/>
      </c>
      <c r="Q31" s="41" t="str">
        <f t="shared" si="7"/>
        <v/>
      </c>
      <c r="R31" s="41" t="str">
        <f t="shared" si="8"/>
        <v/>
      </c>
      <c r="S31" s="41" t="str">
        <f t="shared" si="9"/>
        <v/>
      </c>
      <c r="T31" s="41" t="str">
        <f t="shared" si="10"/>
        <v/>
      </c>
      <c r="U31" s="41" t="str">
        <f t="shared" si="11"/>
        <v/>
      </c>
      <c r="V31" s="41" t="str">
        <f t="shared" si="12"/>
        <v/>
      </c>
      <c r="W31" s="41" t="str">
        <f t="shared" si="13"/>
        <v/>
      </c>
      <c r="X31" s="41" t="str">
        <f t="shared" si="14"/>
        <v/>
      </c>
      <c r="Y31" s="41" t="str">
        <f t="shared" si="15"/>
        <v/>
      </c>
      <c r="Z31" s="41" t="str">
        <f t="shared" si="16"/>
        <v/>
      </c>
      <c r="AA31" s="41" t="str">
        <f t="shared" si="17"/>
        <v/>
      </c>
      <c r="AB31" s="41" t="str">
        <f t="shared" si="18"/>
        <v/>
      </c>
      <c r="AC31" s="41" t="str">
        <f t="shared" si="19"/>
        <v/>
      </c>
      <c r="AD31" s="41" t="str">
        <f t="shared" si="20"/>
        <v/>
      </c>
      <c r="AE31" s="41" t="str">
        <f t="shared" si="21"/>
        <v/>
      </c>
      <c r="AF31" s="41" t="str">
        <f t="shared" si="22"/>
        <v/>
      </c>
      <c r="AG31" s="41" t="str">
        <f t="shared" si="23"/>
        <v/>
      </c>
      <c r="AH31" s="41" t="str">
        <f t="shared" si="24"/>
        <v/>
      </c>
      <c r="AI31" s="41" t="str">
        <f t="shared" si="25"/>
        <v/>
      </c>
      <c r="AJ31" s="41" t="str">
        <f t="shared" si="26"/>
        <v/>
      </c>
      <c r="AK31" s="41" t="str">
        <f t="shared" si="27"/>
        <v/>
      </c>
      <c r="AL31" s="54" t="str">
        <f t="shared" si="28"/>
        <v>解</v>
      </c>
      <c r="AM31" s="42" t="s">
        <v>324</v>
      </c>
      <c r="AP31" s="28" t="s">
        <v>445</v>
      </c>
      <c r="AS31" s="28" t="s">
        <v>445</v>
      </c>
      <c r="BQ31" s="28" t="s">
        <v>445</v>
      </c>
    </row>
    <row r="32" spans="1:69" ht="26.25" customHeight="1" x14ac:dyDescent="0.15">
      <c r="A32" s="11" t="s">
        <v>142</v>
      </c>
      <c r="B32" s="11" t="s">
        <v>166</v>
      </c>
      <c r="C32" s="4" t="s">
        <v>141</v>
      </c>
      <c r="D32" s="12">
        <v>12353</v>
      </c>
      <c r="E32" s="111" t="s">
        <v>327</v>
      </c>
      <c r="F32" s="25" t="s">
        <v>180</v>
      </c>
      <c r="G32" s="24" t="s">
        <v>184</v>
      </c>
      <c r="H32" s="24" t="s">
        <v>185</v>
      </c>
      <c r="I32" s="6" t="s">
        <v>186</v>
      </c>
      <c r="J32" s="40" t="str">
        <f t="shared" si="0"/>
        <v>土</v>
      </c>
      <c r="K32" s="41" t="str">
        <f t="shared" si="1"/>
        <v>建</v>
      </c>
      <c r="L32" s="41" t="str">
        <f t="shared" si="2"/>
        <v/>
      </c>
      <c r="M32" s="41" t="str">
        <f t="shared" si="3"/>
        <v/>
      </c>
      <c r="N32" s="41" t="str">
        <f t="shared" si="4"/>
        <v>と</v>
      </c>
      <c r="O32" s="41" t="str">
        <f t="shared" si="5"/>
        <v>石</v>
      </c>
      <c r="P32" s="41" t="str">
        <f t="shared" si="6"/>
        <v/>
      </c>
      <c r="Q32" s="41" t="str">
        <f t="shared" si="7"/>
        <v/>
      </c>
      <c r="R32" s="41" t="str">
        <f t="shared" si="8"/>
        <v/>
      </c>
      <c r="S32" s="41" t="str">
        <f t="shared" si="9"/>
        <v/>
      </c>
      <c r="T32" s="41" t="str">
        <f t="shared" si="10"/>
        <v>鋼</v>
      </c>
      <c r="U32" s="41" t="str">
        <f t="shared" si="11"/>
        <v/>
      </c>
      <c r="V32" s="41" t="str">
        <f t="shared" si="12"/>
        <v>舗</v>
      </c>
      <c r="W32" s="41" t="str">
        <f t="shared" si="13"/>
        <v>し</v>
      </c>
      <c r="X32" s="41" t="str">
        <f t="shared" si="14"/>
        <v/>
      </c>
      <c r="Y32" s="41" t="str">
        <f t="shared" si="15"/>
        <v/>
      </c>
      <c r="Z32" s="41" t="str">
        <f t="shared" si="16"/>
        <v>塗</v>
      </c>
      <c r="AA32" s="41" t="str">
        <f t="shared" si="17"/>
        <v/>
      </c>
      <c r="AB32" s="41" t="str">
        <f t="shared" si="18"/>
        <v/>
      </c>
      <c r="AC32" s="41" t="str">
        <f t="shared" si="19"/>
        <v/>
      </c>
      <c r="AD32" s="41" t="str">
        <f t="shared" si="20"/>
        <v/>
      </c>
      <c r="AE32" s="41" t="str">
        <f t="shared" si="21"/>
        <v/>
      </c>
      <c r="AF32" s="41" t="str">
        <f t="shared" si="22"/>
        <v/>
      </c>
      <c r="AG32" s="41" t="str">
        <f t="shared" si="23"/>
        <v/>
      </c>
      <c r="AH32" s="41" t="str">
        <f t="shared" si="24"/>
        <v/>
      </c>
      <c r="AI32" s="41" t="str">
        <f t="shared" si="25"/>
        <v>水</v>
      </c>
      <c r="AJ32" s="41" t="str">
        <f t="shared" si="26"/>
        <v/>
      </c>
      <c r="AK32" s="41" t="str">
        <f t="shared" si="27"/>
        <v/>
      </c>
      <c r="AL32" s="54" t="str">
        <f t="shared" si="28"/>
        <v>解</v>
      </c>
      <c r="AM32" s="42" t="s">
        <v>324</v>
      </c>
      <c r="AO32" s="28" t="s">
        <v>445</v>
      </c>
      <c r="AP32" s="28" t="s">
        <v>445</v>
      </c>
      <c r="AS32" s="28" t="s">
        <v>445</v>
      </c>
      <c r="AT32" s="28" t="s">
        <v>445</v>
      </c>
      <c r="AY32" s="28" t="s">
        <v>445</v>
      </c>
      <c r="BA32" s="28" t="s">
        <v>445</v>
      </c>
      <c r="BB32" s="28" t="s">
        <v>445</v>
      </c>
      <c r="BE32" s="28" t="s">
        <v>445</v>
      </c>
      <c r="BN32" s="28" t="s">
        <v>445</v>
      </c>
      <c r="BQ32" s="28" t="s">
        <v>445</v>
      </c>
    </row>
    <row r="33" spans="1:69" ht="26.25" customHeight="1" x14ac:dyDescent="0.15">
      <c r="A33" s="10" t="s">
        <v>142</v>
      </c>
      <c r="B33" s="13" t="s">
        <v>167</v>
      </c>
      <c r="C33" s="2" t="s">
        <v>141</v>
      </c>
      <c r="D33" s="8">
        <v>4009</v>
      </c>
      <c r="E33" s="110" t="s">
        <v>402</v>
      </c>
      <c r="F33" s="27" t="s">
        <v>458</v>
      </c>
      <c r="G33" s="20" t="s">
        <v>461</v>
      </c>
      <c r="H33" s="20" t="s">
        <v>69</v>
      </c>
      <c r="I33" s="14" t="s">
        <v>70</v>
      </c>
      <c r="J33" s="40" t="str">
        <f t="shared" si="0"/>
        <v>土</v>
      </c>
      <c r="K33" s="41" t="str">
        <f t="shared" si="1"/>
        <v>建</v>
      </c>
      <c r="L33" s="41" t="str">
        <f t="shared" si="2"/>
        <v>大</v>
      </c>
      <c r="M33" s="41" t="str">
        <f t="shared" si="3"/>
        <v>左</v>
      </c>
      <c r="N33" s="41" t="str">
        <f t="shared" si="4"/>
        <v>と</v>
      </c>
      <c r="O33" s="41" t="str">
        <f t="shared" si="5"/>
        <v>石</v>
      </c>
      <c r="P33" s="41" t="str">
        <f t="shared" si="6"/>
        <v>屋</v>
      </c>
      <c r="Q33" s="41" t="str">
        <f t="shared" si="7"/>
        <v/>
      </c>
      <c r="R33" s="41" t="str">
        <f t="shared" si="8"/>
        <v/>
      </c>
      <c r="S33" s="41" t="str">
        <f t="shared" si="9"/>
        <v>タ</v>
      </c>
      <c r="T33" s="41" t="str">
        <f t="shared" si="10"/>
        <v>鋼</v>
      </c>
      <c r="U33" s="41" t="str">
        <f t="shared" si="11"/>
        <v>筋</v>
      </c>
      <c r="V33" s="41" t="str">
        <f t="shared" si="12"/>
        <v>舗</v>
      </c>
      <c r="W33" s="41" t="str">
        <f t="shared" si="13"/>
        <v>し</v>
      </c>
      <c r="X33" s="41" t="str">
        <f t="shared" si="14"/>
        <v>板</v>
      </c>
      <c r="Y33" s="41" t="str">
        <f t="shared" si="15"/>
        <v>ガ</v>
      </c>
      <c r="Z33" s="41" t="str">
        <f t="shared" si="16"/>
        <v>塗</v>
      </c>
      <c r="AA33" s="41" t="str">
        <f t="shared" si="17"/>
        <v>防</v>
      </c>
      <c r="AB33" s="41" t="str">
        <f t="shared" si="18"/>
        <v>内</v>
      </c>
      <c r="AC33" s="41" t="str">
        <f t="shared" si="19"/>
        <v/>
      </c>
      <c r="AD33" s="41" t="str">
        <f t="shared" si="20"/>
        <v>絶</v>
      </c>
      <c r="AE33" s="41" t="str">
        <f t="shared" si="21"/>
        <v/>
      </c>
      <c r="AF33" s="41" t="str">
        <f t="shared" si="22"/>
        <v/>
      </c>
      <c r="AG33" s="41" t="str">
        <f t="shared" si="23"/>
        <v/>
      </c>
      <c r="AH33" s="41" t="str">
        <f t="shared" si="24"/>
        <v>具</v>
      </c>
      <c r="AI33" s="41" t="str">
        <f t="shared" si="25"/>
        <v>水</v>
      </c>
      <c r="AJ33" s="41" t="str">
        <f t="shared" si="26"/>
        <v/>
      </c>
      <c r="AK33" s="41" t="str">
        <f t="shared" si="27"/>
        <v/>
      </c>
      <c r="AL33" s="54" t="str">
        <f t="shared" si="28"/>
        <v>解</v>
      </c>
      <c r="AM33" s="44" t="s">
        <v>324</v>
      </c>
      <c r="AO33" s="28" t="s">
        <v>444</v>
      </c>
      <c r="AP33" s="28" t="s">
        <v>444</v>
      </c>
      <c r="AQ33" s="28" t="s">
        <v>444</v>
      </c>
      <c r="AR33" s="28" t="s">
        <v>444</v>
      </c>
      <c r="AS33" s="28" t="s">
        <v>444</v>
      </c>
      <c r="AT33" s="28" t="s">
        <v>444</v>
      </c>
      <c r="AU33" s="28" t="s">
        <v>444</v>
      </c>
      <c r="AX33" s="28" t="s">
        <v>444</v>
      </c>
      <c r="AY33" s="28" t="s">
        <v>444</v>
      </c>
      <c r="AZ33" s="28" t="s">
        <v>444</v>
      </c>
      <c r="BA33" s="28" t="s">
        <v>444</v>
      </c>
      <c r="BB33" s="28" t="s">
        <v>444</v>
      </c>
      <c r="BC33" s="28" t="s">
        <v>444</v>
      </c>
      <c r="BD33" s="28" t="s">
        <v>444</v>
      </c>
      <c r="BE33" s="28" t="s">
        <v>444</v>
      </c>
      <c r="BF33" s="28" t="s">
        <v>444</v>
      </c>
      <c r="BG33" s="28" t="s">
        <v>444</v>
      </c>
      <c r="BI33" s="28" t="s">
        <v>444</v>
      </c>
      <c r="BM33" s="28" t="s">
        <v>444</v>
      </c>
      <c r="BN33" s="28" t="s">
        <v>444</v>
      </c>
      <c r="BQ33" s="28" t="s">
        <v>444</v>
      </c>
    </row>
    <row r="34" spans="1:69" ht="26.25" customHeight="1" x14ac:dyDescent="0.15">
      <c r="A34" s="13"/>
      <c r="B34" s="13"/>
      <c r="C34" s="2"/>
      <c r="D34" s="8"/>
      <c r="E34" s="110"/>
      <c r="F34" s="25" t="s">
        <v>459</v>
      </c>
      <c r="G34" s="24" t="s">
        <v>462</v>
      </c>
      <c r="H34" s="24" t="s">
        <v>225</v>
      </c>
      <c r="I34" s="6" t="s">
        <v>226</v>
      </c>
      <c r="J34" s="40" t="str">
        <f t="shared" si="0"/>
        <v>土</v>
      </c>
      <c r="K34" s="41" t="str">
        <f t="shared" si="1"/>
        <v>建</v>
      </c>
      <c r="L34" s="41" t="str">
        <f t="shared" si="2"/>
        <v>大</v>
      </c>
      <c r="M34" s="41" t="str">
        <f t="shared" si="3"/>
        <v>左</v>
      </c>
      <c r="N34" s="41" t="str">
        <f t="shared" si="4"/>
        <v>と</v>
      </c>
      <c r="O34" s="41" t="str">
        <f t="shared" si="5"/>
        <v>石</v>
      </c>
      <c r="P34" s="41" t="str">
        <f t="shared" si="6"/>
        <v>屋</v>
      </c>
      <c r="Q34" s="41" t="str">
        <f t="shared" si="7"/>
        <v/>
      </c>
      <c r="R34" s="41" t="str">
        <f t="shared" si="8"/>
        <v/>
      </c>
      <c r="S34" s="41" t="str">
        <f t="shared" si="9"/>
        <v>タ</v>
      </c>
      <c r="T34" s="41" t="str">
        <f t="shared" si="10"/>
        <v>鋼</v>
      </c>
      <c r="U34" s="41" t="str">
        <f t="shared" si="11"/>
        <v>筋</v>
      </c>
      <c r="V34" s="41" t="str">
        <f t="shared" si="12"/>
        <v>舗</v>
      </c>
      <c r="W34" s="41" t="str">
        <f t="shared" si="13"/>
        <v>し</v>
      </c>
      <c r="X34" s="41" t="str">
        <f t="shared" si="14"/>
        <v>板</v>
      </c>
      <c r="Y34" s="41" t="str">
        <f t="shared" si="15"/>
        <v>ガ</v>
      </c>
      <c r="Z34" s="41" t="str">
        <f t="shared" si="16"/>
        <v>塗</v>
      </c>
      <c r="AA34" s="41" t="str">
        <f t="shared" si="17"/>
        <v>防</v>
      </c>
      <c r="AB34" s="41" t="str">
        <f t="shared" si="18"/>
        <v>内</v>
      </c>
      <c r="AC34" s="41" t="str">
        <f t="shared" si="19"/>
        <v/>
      </c>
      <c r="AD34" s="41" t="str">
        <f t="shared" si="20"/>
        <v>絶</v>
      </c>
      <c r="AE34" s="41" t="str">
        <f t="shared" si="21"/>
        <v/>
      </c>
      <c r="AF34" s="41" t="str">
        <f t="shared" si="22"/>
        <v/>
      </c>
      <c r="AG34" s="41" t="str">
        <f t="shared" si="23"/>
        <v/>
      </c>
      <c r="AH34" s="41" t="str">
        <f t="shared" si="24"/>
        <v>具</v>
      </c>
      <c r="AI34" s="41" t="str">
        <f t="shared" si="25"/>
        <v>水</v>
      </c>
      <c r="AJ34" s="41" t="str">
        <f t="shared" si="26"/>
        <v/>
      </c>
      <c r="AK34" s="41" t="str">
        <f t="shared" si="27"/>
        <v/>
      </c>
      <c r="AL34" s="54" t="str">
        <f t="shared" si="28"/>
        <v>解</v>
      </c>
      <c r="AM34" s="42" t="s">
        <v>324</v>
      </c>
      <c r="AO34" s="28" t="s">
        <v>444</v>
      </c>
      <c r="AP34" s="28" t="s">
        <v>444</v>
      </c>
      <c r="AQ34" s="28" t="s">
        <v>444</v>
      </c>
      <c r="AR34" s="28" t="s">
        <v>444</v>
      </c>
      <c r="AS34" s="28" t="s">
        <v>444</v>
      </c>
      <c r="AT34" s="28" t="s">
        <v>444</v>
      </c>
      <c r="AU34" s="28" t="s">
        <v>444</v>
      </c>
      <c r="AX34" s="28" t="s">
        <v>444</v>
      </c>
      <c r="AY34" s="28" t="s">
        <v>444</v>
      </c>
      <c r="AZ34" s="28" t="s">
        <v>444</v>
      </c>
      <c r="BA34" s="28" t="s">
        <v>444</v>
      </c>
      <c r="BB34" s="28" t="s">
        <v>444</v>
      </c>
      <c r="BC34" s="28" t="s">
        <v>444</v>
      </c>
      <c r="BD34" s="28" t="s">
        <v>444</v>
      </c>
      <c r="BE34" s="28" t="s">
        <v>444</v>
      </c>
      <c r="BF34" s="28" t="s">
        <v>444</v>
      </c>
      <c r="BG34" s="28" t="s">
        <v>444</v>
      </c>
      <c r="BI34" s="28" t="s">
        <v>444</v>
      </c>
      <c r="BM34" s="28" t="s">
        <v>444</v>
      </c>
      <c r="BN34" s="28" t="s">
        <v>444</v>
      </c>
      <c r="BQ34" s="28" t="s">
        <v>444</v>
      </c>
    </row>
    <row r="35" spans="1:69" ht="26.25" customHeight="1" x14ac:dyDescent="0.15">
      <c r="A35" s="10"/>
      <c r="B35" s="26"/>
      <c r="C35" s="2"/>
      <c r="D35" s="8"/>
      <c r="E35" s="110"/>
      <c r="F35" s="25" t="s">
        <v>460</v>
      </c>
      <c r="G35" s="24" t="s">
        <v>463</v>
      </c>
      <c r="H35" s="24" t="s">
        <v>71</v>
      </c>
      <c r="I35" s="6" t="s">
        <v>72</v>
      </c>
      <c r="J35" s="40" t="str">
        <f t="shared" si="0"/>
        <v>土</v>
      </c>
      <c r="K35" s="41" t="str">
        <f t="shared" si="1"/>
        <v>建</v>
      </c>
      <c r="L35" s="41" t="str">
        <f t="shared" si="2"/>
        <v>大</v>
      </c>
      <c r="M35" s="41" t="str">
        <f t="shared" si="3"/>
        <v>左</v>
      </c>
      <c r="N35" s="41" t="str">
        <f t="shared" si="4"/>
        <v>と</v>
      </c>
      <c r="O35" s="41" t="str">
        <f t="shared" si="5"/>
        <v>石</v>
      </c>
      <c r="P35" s="41" t="str">
        <f t="shared" si="6"/>
        <v>屋</v>
      </c>
      <c r="Q35" s="41" t="str">
        <f t="shared" si="7"/>
        <v/>
      </c>
      <c r="R35" s="41" t="str">
        <f t="shared" si="8"/>
        <v/>
      </c>
      <c r="S35" s="41" t="str">
        <f t="shared" si="9"/>
        <v>タ</v>
      </c>
      <c r="T35" s="41" t="str">
        <f t="shared" si="10"/>
        <v>鋼</v>
      </c>
      <c r="U35" s="41" t="str">
        <f t="shared" si="11"/>
        <v>筋</v>
      </c>
      <c r="V35" s="41" t="str">
        <f t="shared" si="12"/>
        <v>舗</v>
      </c>
      <c r="W35" s="41" t="str">
        <f t="shared" si="13"/>
        <v>し</v>
      </c>
      <c r="X35" s="41" t="str">
        <f t="shared" si="14"/>
        <v>板</v>
      </c>
      <c r="Y35" s="41" t="str">
        <f t="shared" si="15"/>
        <v>ガ</v>
      </c>
      <c r="Z35" s="41" t="str">
        <f t="shared" si="16"/>
        <v>塗</v>
      </c>
      <c r="AA35" s="41" t="str">
        <f t="shared" si="17"/>
        <v>防</v>
      </c>
      <c r="AB35" s="41" t="str">
        <f t="shared" si="18"/>
        <v>内</v>
      </c>
      <c r="AC35" s="41" t="str">
        <f t="shared" si="19"/>
        <v/>
      </c>
      <c r="AD35" s="41" t="str">
        <f t="shared" si="20"/>
        <v>絶</v>
      </c>
      <c r="AE35" s="41" t="str">
        <f t="shared" si="21"/>
        <v/>
      </c>
      <c r="AF35" s="41" t="str">
        <f t="shared" si="22"/>
        <v>園</v>
      </c>
      <c r="AG35" s="41" t="str">
        <f t="shared" si="23"/>
        <v/>
      </c>
      <c r="AH35" s="41" t="str">
        <f t="shared" si="24"/>
        <v>具</v>
      </c>
      <c r="AI35" s="41" t="str">
        <f t="shared" si="25"/>
        <v>水</v>
      </c>
      <c r="AJ35" s="41" t="str">
        <f t="shared" si="26"/>
        <v/>
      </c>
      <c r="AK35" s="41" t="str">
        <f t="shared" si="27"/>
        <v/>
      </c>
      <c r="AL35" s="54" t="str">
        <f t="shared" si="28"/>
        <v>解</v>
      </c>
      <c r="AM35" s="42" t="s">
        <v>324</v>
      </c>
      <c r="AO35" s="28" t="s">
        <v>444</v>
      </c>
      <c r="AP35" s="28" t="s">
        <v>444</v>
      </c>
      <c r="AQ35" s="28" t="s">
        <v>444</v>
      </c>
      <c r="AR35" s="28" t="s">
        <v>444</v>
      </c>
      <c r="AS35" s="28" t="s">
        <v>444</v>
      </c>
      <c r="AT35" s="28" t="s">
        <v>444</v>
      </c>
      <c r="AU35" s="28" t="s">
        <v>444</v>
      </c>
      <c r="AX35" s="28" t="s">
        <v>444</v>
      </c>
      <c r="AY35" s="28" t="s">
        <v>444</v>
      </c>
      <c r="AZ35" s="28" t="s">
        <v>444</v>
      </c>
      <c r="BA35" s="28" t="s">
        <v>444</v>
      </c>
      <c r="BB35" s="28" t="s">
        <v>444</v>
      </c>
      <c r="BC35" s="28" t="s">
        <v>444</v>
      </c>
      <c r="BD35" s="28" t="s">
        <v>444</v>
      </c>
      <c r="BE35" s="28" t="s">
        <v>444</v>
      </c>
      <c r="BF35" s="28" t="s">
        <v>444</v>
      </c>
      <c r="BG35" s="28" t="s">
        <v>444</v>
      </c>
      <c r="BI35" s="28" t="s">
        <v>444</v>
      </c>
      <c r="BK35" s="28" t="s">
        <v>444</v>
      </c>
      <c r="BM35" s="28" t="s">
        <v>444</v>
      </c>
      <c r="BN35" s="28" t="s">
        <v>444</v>
      </c>
      <c r="BQ35" s="28" t="s">
        <v>444</v>
      </c>
    </row>
    <row r="36" spans="1:69" ht="26.25" customHeight="1" x14ac:dyDescent="0.15">
      <c r="A36" s="11" t="s">
        <v>142</v>
      </c>
      <c r="B36" s="11" t="s">
        <v>167</v>
      </c>
      <c r="C36" s="4" t="s">
        <v>141</v>
      </c>
      <c r="D36" s="23">
        <v>5478</v>
      </c>
      <c r="E36" s="111" t="s">
        <v>73</v>
      </c>
      <c r="F36" s="25" t="s">
        <v>65</v>
      </c>
      <c r="G36" s="24" t="s">
        <v>312</v>
      </c>
      <c r="H36" s="24" t="s">
        <v>227</v>
      </c>
      <c r="I36" s="6" t="s">
        <v>228</v>
      </c>
      <c r="J36" s="40" t="str">
        <f t="shared" si="0"/>
        <v>土</v>
      </c>
      <c r="K36" s="41" t="str">
        <f t="shared" si="1"/>
        <v>建</v>
      </c>
      <c r="L36" s="41" t="str">
        <f t="shared" si="2"/>
        <v>大</v>
      </c>
      <c r="M36" s="41" t="str">
        <f t="shared" si="3"/>
        <v>左</v>
      </c>
      <c r="N36" s="41" t="str">
        <f t="shared" si="4"/>
        <v>と</v>
      </c>
      <c r="O36" s="41" t="str">
        <f t="shared" si="5"/>
        <v>石</v>
      </c>
      <c r="P36" s="41" t="str">
        <f t="shared" si="6"/>
        <v>屋</v>
      </c>
      <c r="Q36" s="41" t="str">
        <f t="shared" si="7"/>
        <v/>
      </c>
      <c r="R36" s="41" t="str">
        <f t="shared" si="8"/>
        <v/>
      </c>
      <c r="S36" s="41" t="str">
        <f t="shared" si="9"/>
        <v>タ</v>
      </c>
      <c r="T36" s="41" t="str">
        <f t="shared" si="10"/>
        <v>鋼</v>
      </c>
      <c r="U36" s="41" t="str">
        <f t="shared" si="11"/>
        <v>筋</v>
      </c>
      <c r="V36" s="41" t="str">
        <f t="shared" si="12"/>
        <v>舗</v>
      </c>
      <c r="W36" s="41" t="str">
        <f t="shared" si="13"/>
        <v>し</v>
      </c>
      <c r="X36" s="41" t="str">
        <f t="shared" si="14"/>
        <v>板</v>
      </c>
      <c r="Y36" s="41" t="str">
        <f t="shared" si="15"/>
        <v>ガ</v>
      </c>
      <c r="Z36" s="41" t="str">
        <f t="shared" si="16"/>
        <v>塗</v>
      </c>
      <c r="AA36" s="41" t="str">
        <f t="shared" si="17"/>
        <v>防</v>
      </c>
      <c r="AB36" s="41" t="str">
        <f t="shared" si="18"/>
        <v>内</v>
      </c>
      <c r="AC36" s="41" t="str">
        <f t="shared" si="19"/>
        <v/>
      </c>
      <c r="AD36" s="41" t="str">
        <f t="shared" si="20"/>
        <v>絶</v>
      </c>
      <c r="AE36" s="41" t="str">
        <f t="shared" si="21"/>
        <v/>
      </c>
      <c r="AF36" s="41" t="str">
        <f t="shared" si="22"/>
        <v/>
      </c>
      <c r="AG36" s="41" t="str">
        <f t="shared" si="23"/>
        <v/>
      </c>
      <c r="AH36" s="41" t="str">
        <f t="shared" si="24"/>
        <v>具</v>
      </c>
      <c r="AI36" s="41" t="str">
        <f t="shared" si="25"/>
        <v>水</v>
      </c>
      <c r="AJ36" s="41" t="str">
        <f t="shared" si="26"/>
        <v/>
      </c>
      <c r="AK36" s="41" t="str">
        <f t="shared" si="27"/>
        <v/>
      </c>
      <c r="AL36" s="54" t="str">
        <f t="shared" si="28"/>
        <v>解</v>
      </c>
      <c r="AM36" s="42" t="s">
        <v>324</v>
      </c>
      <c r="AO36" s="28" t="s">
        <v>444</v>
      </c>
      <c r="AP36" s="28" t="s">
        <v>444</v>
      </c>
      <c r="AQ36" s="28" t="s">
        <v>444</v>
      </c>
      <c r="AR36" s="28" t="s">
        <v>444</v>
      </c>
      <c r="AS36" s="28" t="s">
        <v>444</v>
      </c>
      <c r="AT36" s="28" t="s">
        <v>444</v>
      </c>
      <c r="AU36" s="28" t="s">
        <v>444</v>
      </c>
      <c r="AX36" s="28" t="s">
        <v>444</v>
      </c>
      <c r="AY36" s="28" t="s">
        <v>444</v>
      </c>
      <c r="AZ36" s="28" t="s">
        <v>444</v>
      </c>
      <c r="BA36" s="28" t="s">
        <v>444</v>
      </c>
      <c r="BB36" s="28" t="s">
        <v>444</v>
      </c>
      <c r="BC36" s="28" t="s">
        <v>444</v>
      </c>
      <c r="BD36" s="28" t="s">
        <v>444</v>
      </c>
      <c r="BE36" s="28" t="s">
        <v>444</v>
      </c>
      <c r="BF36" s="28" t="s">
        <v>444</v>
      </c>
      <c r="BG36" s="28" t="s">
        <v>444</v>
      </c>
      <c r="BI36" s="28" t="s">
        <v>444</v>
      </c>
      <c r="BM36" s="28" t="s">
        <v>444</v>
      </c>
      <c r="BN36" s="28" t="s">
        <v>444</v>
      </c>
      <c r="BQ36" s="28" t="s">
        <v>444</v>
      </c>
    </row>
    <row r="37" spans="1:69" ht="26.25" customHeight="1" x14ac:dyDescent="0.15">
      <c r="A37" s="10"/>
      <c r="B37" s="13"/>
      <c r="C37" s="2"/>
      <c r="D37" s="8"/>
      <c r="E37" s="110"/>
      <c r="F37" s="25" t="s">
        <v>0</v>
      </c>
      <c r="G37" s="24" t="s">
        <v>403</v>
      </c>
      <c r="H37" s="24" t="s">
        <v>204</v>
      </c>
      <c r="I37" s="6" t="s">
        <v>207</v>
      </c>
      <c r="J37" s="40" t="str">
        <f t="shared" si="0"/>
        <v>土</v>
      </c>
      <c r="K37" s="41" t="str">
        <f t="shared" si="1"/>
        <v>建</v>
      </c>
      <c r="L37" s="41" t="str">
        <f t="shared" si="2"/>
        <v>大</v>
      </c>
      <c r="M37" s="41" t="str">
        <f t="shared" si="3"/>
        <v>左</v>
      </c>
      <c r="N37" s="41" t="str">
        <f t="shared" si="4"/>
        <v>と</v>
      </c>
      <c r="O37" s="41" t="str">
        <f t="shared" si="5"/>
        <v>石</v>
      </c>
      <c r="P37" s="41" t="str">
        <f t="shared" si="6"/>
        <v>屋</v>
      </c>
      <c r="Q37" s="41" t="str">
        <f t="shared" si="7"/>
        <v/>
      </c>
      <c r="R37" s="41" t="str">
        <f t="shared" si="8"/>
        <v/>
      </c>
      <c r="S37" s="41" t="str">
        <f t="shared" si="9"/>
        <v>タ</v>
      </c>
      <c r="T37" s="41" t="str">
        <f t="shared" si="10"/>
        <v>鋼</v>
      </c>
      <c r="U37" s="41" t="str">
        <f t="shared" si="11"/>
        <v>筋</v>
      </c>
      <c r="V37" s="41" t="str">
        <f t="shared" si="12"/>
        <v>舗</v>
      </c>
      <c r="W37" s="41" t="str">
        <f t="shared" si="13"/>
        <v>し</v>
      </c>
      <c r="X37" s="41" t="str">
        <f t="shared" si="14"/>
        <v>板</v>
      </c>
      <c r="Y37" s="41" t="str">
        <f t="shared" si="15"/>
        <v>ガ</v>
      </c>
      <c r="Z37" s="41" t="str">
        <f t="shared" si="16"/>
        <v>塗</v>
      </c>
      <c r="AA37" s="41" t="str">
        <f t="shared" si="17"/>
        <v>防</v>
      </c>
      <c r="AB37" s="41" t="str">
        <f t="shared" si="18"/>
        <v>内</v>
      </c>
      <c r="AC37" s="41" t="str">
        <f t="shared" si="19"/>
        <v/>
      </c>
      <c r="AD37" s="41" t="str">
        <f t="shared" si="20"/>
        <v>絶</v>
      </c>
      <c r="AE37" s="41" t="str">
        <f t="shared" si="21"/>
        <v/>
      </c>
      <c r="AF37" s="41" t="str">
        <f t="shared" si="22"/>
        <v/>
      </c>
      <c r="AG37" s="41" t="str">
        <f t="shared" si="23"/>
        <v/>
      </c>
      <c r="AH37" s="41" t="str">
        <f t="shared" si="24"/>
        <v>具</v>
      </c>
      <c r="AI37" s="41" t="str">
        <f t="shared" si="25"/>
        <v>水</v>
      </c>
      <c r="AJ37" s="41" t="str">
        <f t="shared" si="26"/>
        <v/>
      </c>
      <c r="AK37" s="41" t="str">
        <f t="shared" si="27"/>
        <v/>
      </c>
      <c r="AL37" s="54" t="str">
        <f t="shared" si="28"/>
        <v>解</v>
      </c>
      <c r="AM37" s="42" t="s">
        <v>324</v>
      </c>
      <c r="AO37" s="28" t="s">
        <v>444</v>
      </c>
      <c r="AP37" s="28" t="s">
        <v>444</v>
      </c>
      <c r="AQ37" s="28" t="s">
        <v>444</v>
      </c>
      <c r="AR37" s="28" t="s">
        <v>444</v>
      </c>
      <c r="AS37" s="28" t="s">
        <v>444</v>
      </c>
      <c r="AT37" s="28" t="s">
        <v>444</v>
      </c>
      <c r="AU37" s="28" t="s">
        <v>444</v>
      </c>
      <c r="AX37" s="28" t="s">
        <v>444</v>
      </c>
      <c r="AY37" s="28" t="s">
        <v>444</v>
      </c>
      <c r="AZ37" s="28" t="s">
        <v>444</v>
      </c>
      <c r="BA37" s="28" t="s">
        <v>444</v>
      </c>
      <c r="BB37" s="28" t="s">
        <v>444</v>
      </c>
      <c r="BC37" s="28" t="s">
        <v>444</v>
      </c>
      <c r="BD37" s="28" t="s">
        <v>444</v>
      </c>
      <c r="BE37" s="28" t="s">
        <v>444</v>
      </c>
      <c r="BF37" s="28" t="s">
        <v>444</v>
      </c>
      <c r="BG37" s="28" t="s">
        <v>444</v>
      </c>
      <c r="BI37" s="28" t="s">
        <v>444</v>
      </c>
      <c r="BM37" s="28" t="s">
        <v>444</v>
      </c>
      <c r="BN37" s="28" t="s">
        <v>444</v>
      </c>
      <c r="BQ37" s="28" t="s">
        <v>444</v>
      </c>
    </row>
    <row r="38" spans="1:69" ht="26.25" customHeight="1" x14ac:dyDescent="0.15">
      <c r="A38" s="13"/>
      <c r="B38" s="13"/>
      <c r="C38" s="2"/>
      <c r="D38" s="8"/>
      <c r="E38" s="110"/>
      <c r="F38" s="25" t="s">
        <v>12</v>
      </c>
      <c r="G38" s="24" t="s">
        <v>364</v>
      </c>
      <c r="H38" s="24" t="s">
        <v>74</v>
      </c>
      <c r="I38" s="6" t="s">
        <v>75</v>
      </c>
      <c r="J38" s="40" t="str">
        <f t="shared" si="0"/>
        <v>土</v>
      </c>
      <c r="K38" s="41" t="str">
        <f t="shared" si="1"/>
        <v>建</v>
      </c>
      <c r="L38" s="41" t="str">
        <f t="shared" si="2"/>
        <v>大</v>
      </c>
      <c r="M38" s="41" t="str">
        <f t="shared" si="3"/>
        <v>左</v>
      </c>
      <c r="N38" s="41" t="str">
        <f t="shared" si="4"/>
        <v>と</v>
      </c>
      <c r="O38" s="41" t="str">
        <f t="shared" si="5"/>
        <v>石</v>
      </c>
      <c r="P38" s="41" t="str">
        <f t="shared" si="6"/>
        <v>屋</v>
      </c>
      <c r="Q38" s="41" t="str">
        <f t="shared" si="7"/>
        <v/>
      </c>
      <c r="R38" s="41" t="str">
        <f t="shared" si="8"/>
        <v/>
      </c>
      <c r="S38" s="41" t="str">
        <f t="shared" si="9"/>
        <v>タ</v>
      </c>
      <c r="T38" s="41" t="str">
        <f t="shared" si="10"/>
        <v>鋼</v>
      </c>
      <c r="U38" s="41" t="str">
        <f t="shared" si="11"/>
        <v>筋</v>
      </c>
      <c r="V38" s="41" t="str">
        <f t="shared" si="12"/>
        <v>舗</v>
      </c>
      <c r="W38" s="41" t="str">
        <f t="shared" si="13"/>
        <v>し</v>
      </c>
      <c r="X38" s="41" t="str">
        <f t="shared" si="14"/>
        <v>板</v>
      </c>
      <c r="Y38" s="41" t="str">
        <f t="shared" si="15"/>
        <v>ガ</v>
      </c>
      <c r="Z38" s="41" t="str">
        <f t="shared" si="16"/>
        <v>塗</v>
      </c>
      <c r="AA38" s="41" t="str">
        <f t="shared" si="17"/>
        <v>防</v>
      </c>
      <c r="AB38" s="41" t="str">
        <f t="shared" si="18"/>
        <v>内</v>
      </c>
      <c r="AC38" s="41" t="str">
        <f t="shared" si="19"/>
        <v/>
      </c>
      <c r="AD38" s="41" t="str">
        <f t="shared" si="20"/>
        <v>絶</v>
      </c>
      <c r="AE38" s="41" t="str">
        <f t="shared" si="21"/>
        <v/>
      </c>
      <c r="AF38" s="41" t="str">
        <f t="shared" si="22"/>
        <v/>
      </c>
      <c r="AG38" s="41" t="str">
        <f t="shared" si="23"/>
        <v/>
      </c>
      <c r="AH38" s="41" t="str">
        <f t="shared" si="24"/>
        <v>具</v>
      </c>
      <c r="AI38" s="41" t="str">
        <f t="shared" si="25"/>
        <v>水</v>
      </c>
      <c r="AJ38" s="41" t="str">
        <f t="shared" si="26"/>
        <v/>
      </c>
      <c r="AK38" s="41" t="str">
        <f t="shared" si="27"/>
        <v/>
      </c>
      <c r="AL38" s="54" t="str">
        <f t="shared" si="28"/>
        <v>解</v>
      </c>
      <c r="AM38" s="42" t="s">
        <v>324</v>
      </c>
      <c r="AO38" s="28" t="s">
        <v>444</v>
      </c>
      <c r="AP38" s="28" t="s">
        <v>444</v>
      </c>
      <c r="AQ38" s="28" t="s">
        <v>444</v>
      </c>
      <c r="AR38" s="28" t="s">
        <v>444</v>
      </c>
      <c r="AS38" s="28" t="s">
        <v>444</v>
      </c>
      <c r="AT38" s="28" t="s">
        <v>444</v>
      </c>
      <c r="AU38" s="28" t="s">
        <v>444</v>
      </c>
      <c r="AX38" s="28" t="s">
        <v>444</v>
      </c>
      <c r="AY38" s="28" t="s">
        <v>444</v>
      </c>
      <c r="AZ38" s="28" t="s">
        <v>444</v>
      </c>
      <c r="BA38" s="28" t="s">
        <v>444</v>
      </c>
      <c r="BB38" s="28" t="s">
        <v>444</v>
      </c>
      <c r="BC38" s="28" t="s">
        <v>444</v>
      </c>
      <c r="BD38" s="28" t="s">
        <v>444</v>
      </c>
      <c r="BE38" s="28" t="s">
        <v>444</v>
      </c>
      <c r="BF38" s="28" t="s">
        <v>444</v>
      </c>
      <c r="BG38" s="28" t="s">
        <v>444</v>
      </c>
      <c r="BI38" s="28" t="s">
        <v>444</v>
      </c>
      <c r="BM38" s="28" t="s">
        <v>444</v>
      </c>
      <c r="BN38" s="28" t="s">
        <v>444</v>
      </c>
      <c r="BQ38" s="28" t="s">
        <v>444</v>
      </c>
    </row>
    <row r="39" spans="1:69" ht="26.25" customHeight="1" x14ac:dyDescent="0.15">
      <c r="A39" s="13"/>
      <c r="B39" s="13"/>
      <c r="C39" s="2"/>
      <c r="D39" s="8"/>
      <c r="E39" s="110"/>
      <c r="F39" s="25" t="s">
        <v>88</v>
      </c>
      <c r="G39" s="24" t="s">
        <v>205</v>
      </c>
      <c r="H39" s="24" t="s">
        <v>288</v>
      </c>
      <c r="I39" s="6" t="s">
        <v>206</v>
      </c>
      <c r="J39" s="40" t="str">
        <f t="shared" si="0"/>
        <v>土</v>
      </c>
      <c r="K39" s="41" t="str">
        <f t="shared" si="1"/>
        <v/>
      </c>
      <c r="L39" s="41" t="str">
        <f t="shared" si="2"/>
        <v/>
      </c>
      <c r="M39" s="41" t="str">
        <f t="shared" si="3"/>
        <v/>
      </c>
      <c r="N39" s="41" t="str">
        <f t="shared" si="4"/>
        <v>と</v>
      </c>
      <c r="O39" s="41" t="str">
        <f t="shared" si="5"/>
        <v>石</v>
      </c>
      <c r="P39" s="41" t="str">
        <f t="shared" si="6"/>
        <v/>
      </c>
      <c r="Q39" s="41" t="str">
        <f t="shared" si="7"/>
        <v/>
      </c>
      <c r="R39" s="41" t="str">
        <f t="shared" si="8"/>
        <v/>
      </c>
      <c r="S39" s="41" t="str">
        <f t="shared" si="9"/>
        <v/>
      </c>
      <c r="T39" s="41" t="str">
        <f t="shared" si="10"/>
        <v>鋼</v>
      </c>
      <c r="U39" s="41" t="str">
        <f t="shared" si="11"/>
        <v/>
      </c>
      <c r="V39" s="41" t="str">
        <f t="shared" si="12"/>
        <v>舗</v>
      </c>
      <c r="W39" s="41" t="str">
        <f t="shared" si="13"/>
        <v>し</v>
      </c>
      <c r="X39" s="41" t="str">
        <f t="shared" si="14"/>
        <v/>
      </c>
      <c r="Y39" s="41" t="str">
        <f t="shared" si="15"/>
        <v/>
      </c>
      <c r="Z39" s="41" t="str">
        <f t="shared" si="16"/>
        <v>塗</v>
      </c>
      <c r="AA39" s="41" t="str">
        <f t="shared" si="17"/>
        <v/>
      </c>
      <c r="AB39" s="41" t="str">
        <f t="shared" si="18"/>
        <v/>
      </c>
      <c r="AC39" s="41" t="str">
        <f t="shared" si="19"/>
        <v/>
      </c>
      <c r="AD39" s="41" t="str">
        <f t="shared" si="20"/>
        <v/>
      </c>
      <c r="AE39" s="41" t="str">
        <f t="shared" si="21"/>
        <v/>
      </c>
      <c r="AF39" s="41" t="str">
        <f t="shared" si="22"/>
        <v/>
      </c>
      <c r="AG39" s="41" t="str">
        <f t="shared" si="23"/>
        <v/>
      </c>
      <c r="AH39" s="41" t="str">
        <f t="shared" si="24"/>
        <v/>
      </c>
      <c r="AI39" s="41" t="str">
        <f t="shared" si="25"/>
        <v>水</v>
      </c>
      <c r="AJ39" s="41" t="str">
        <f t="shared" si="26"/>
        <v/>
      </c>
      <c r="AK39" s="41" t="str">
        <f t="shared" si="27"/>
        <v/>
      </c>
      <c r="AL39" s="54" t="str">
        <f t="shared" si="28"/>
        <v>解</v>
      </c>
      <c r="AM39" s="42" t="s">
        <v>324</v>
      </c>
      <c r="AO39" s="28" t="s">
        <v>444</v>
      </c>
      <c r="AS39" s="28" t="s">
        <v>444</v>
      </c>
      <c r="AT39" s="28" t="s">
        <v>444</v>
      </c>
      <c r="AY39" s="28" t="s">
        <v>444</v>
      </c>
      <c r="BA39" s="28" t="s">
        <v>444</v>
      </c>
      <c r="BB39" s="28" t="s">
        <v>444</v>
      </c>
      <c r="BE39" s="28" t="s">
        <v>444</v>
      </c>
      <c r="BN39" s="28" t="s">
        <v>444</v>
      </c>
      <c r="BQ39" s="28" t="s">
        <v>444</v>
      </c>
    </row>
    <row r="40" spans="1:69" ht="26.25" customHeight="1" x14ac:dyDescent="0.15">
      <c r="A40" s="13"/>
      <c r="B40" s="13"/>
      <c r="C40" s="2"/>
      <c r="D40" s="8"/>
      <c r="E40" s="110"/>
      <c r="F40" s="25" t="s">
        <v>235</v>
      </c>
      <c r="G40" s="24" t="s">
        <v>245</v>
      </c>
      <c r="H40" s="24" t="s">
        <v>246</v>
      </c>
      <c r="I40" s="6" t="s">
        <v>247</v>
      </c>
      <c r="J40" s="40" t="str">
        <f t="shared" si="0"/>
        <v>土</v>
      </c>
      <c r="K40" s="41" t="str">
        <f t="shared" si="1"/>
        <v/>
      </c>
      <c r="L40" s="41" t="str">
        <f t="shared" si="2"/>
        <v/>
      </c>
      <c r="M40" s="41" t="str">
        <f t="shared" si="3"/>
        <v/>
      </c>
      <c r="N40" s="41" t="str">
        <f t="shared" si="4"/>
        <v>と</v>
      </c>
      <c r="O40" s="41" t="str">
        <f t="shared" si="5"/>
        <v>石</v>
      </c>
      <c r="P40" s="41" t="str">
        <f t="shared" si="6"/>
        <v/>
      </c>
      <c r="Q40" s="41" t="str">
        <f t="shared" si="7"/>
        <v/>
      </c>
      <c r="R40" s="41" t="str">
        <f t="shared" si="8"/>
        <v/>
      </c>
      <c r="S40" s="41" t="str">
        <f t="shared" si="9"/>
        <v/>
      </c>
      <c r="T40" s="41" t="str">
        <f t="shared" si="10"/>
        <v>鋼</v>
      </c>
      <c r="U40" s="41" t="str">
        <f t="shared" si="11"/>
        <v/>
      </c>
      <c r="V40" s="41" t="str">
        <f t="shared" si="12"/>
        <v>舗</v>
      </c>
      <c r="W40" s="41" t="str">
        <f t="shared" si="13"/>
        <v>し</v>
      </c>
      <c r="X40" s="41" t="str">
        <f t="shared" si="14"/>
        <v/>
      </c>
      <c r="Y40" s="41" t="str">
        <f t="shared" si="15"/>
        <v/>
      </c>
      <c r="Z40" s="41" t="str">
        <f t="shared" si="16"/>
        <v>塗</v>
      </c>
      <c r="AA40" s="41" t="str">
        <f t="shared" si="17"/>
        <v/>
      </c>
      <c r="AB40" s="41" t="str">
        <f t="shared" si="18"/>
        <v/>
      </c>
      <c r="AC40" s="41" t="str">
        <f t="shared" si="19"/>
        <v/>
      </c>
      <c r="AD40" s="41" t="str">
        <f t="shared" si="20"/>
        <v/>
      </c>
      <c r="AE40" s="41" t="str">
        <f t="shared" si="21"/>
        <v/>
      </c>
      <c r="AF40" s="41" t="str">
        <f t="shared" si="22"/>
        <v/>
      </c>
      <c r="AG40" s="41" t="str">
        <f t="shared" si="23"/>
        <v/>
      </c>
      <c r="AH40" s="41" t="str">
        <f t="shared" si="24"/>
        <v/>
      </c>
      <c r="AI40" s="41" t="str">
        <f t="shared" si="25"/>
        <v>水</v>
      </c>
      <c r="AJ40" s="41" t="str">
        <f t="shared" si="26"/>
        <v/>
      </c>
      <c r="AK40" s="41" t="str">
        <f t="shared" si="27"/>
        <v/>
      </c>
      <c r="AL40" s="54" t="str">
        <f t="shared" si="28"/>
        <v>解</v>
      </c>
      <c r="AM40" s="42" t="s">
        <v>324</v>
      </c>
      <c r="AO40" s="28" t="s">
        <v>444</v>
      </c>
      <c r="AS40" s="28" t="s">
        <v>444</v>
      </c>
      <c r="AT40" s="28" t="s">
        <v>444</v>
      </c>
      <c r="AY40" s="28" t="s">
        <v>444</v>
      </c>
      <c r="BA40" s="28" t="s">
        <v>444</v>
      </c>
      <c r="BB40" s="28" t="s">
        <v>444</v>
      </c>
      <c r="BE40" s="28" t="s">
        <v>444</v>
      </c>
      <c r="BN40" s="28" t="s">
        <v>444</v>
      </c>
      <c r="BQ40" s="28" t="s">
        <v>444</v>
      </c>
    </row>
    <row r="41" spans="1:69" ht="26.25" customHeight="1" x14ac:dyDescent="0.15">
      <c r="A41" s="14"/>
      <c r="B41" s="14"/>
      <c r="C41" s="5"/>
      <c r="D41" s="15"/>
      <c r="E41" s="112"/>
      <c r="F41" s="25" t="s">
        <v>259</v>
      </c>
      <c r="G41" s="24" t="s">
        <v>347</v>
      </c>
      <c r="H41" s="24" t="s">
        <v>260</v>
      </c>
      <c r="I41" s="6" t="s">
        <v>261</v>
      </c>
      <c r="J41" s="40" t="str">
        <f t="shared" si="0"/>
        <v>土</v>
      </c>
      <c r="K41" s="41" t="str">
        <f t="shared" si="1"/>
        <v>建</v>
      </c>
      <c r="L41" s="41" t="str">
        <f t="shared" si="2"/>
        <v>大</v>
      </c>
      <c r="M41" s="41" t="str">
        <f t="shared" si="3"/>
        <v>左</v>
      </c>
      <c r="N41" s="41" t="str">
        <f t="shared" si="4"/>
        <v>と</v>
      </c>
      <c r="O41" s="41" t="str">
        <f t="shared" si="5"/>
        <v>石</v>
      </c>
      <c r="P41" s="41" t="str">
        <f t="shared" si="6"/>
        <v>屋</v>
      </c>
      <c r="Q41" s="41" t="str">
        <f t="shared" si="7"/>
        <v/>
      </c>
      <c r="R41" s="41" t="str">
        <f t="shared" si="8"/>
        <v/>
      </c>
      <c r="S41" s="41" t="str">
        <f t="shared" si="9"/>
        <v>タ</v>
      </c>
      <c r="T41" s="41" t="str">
        <f t="shared" si="10"/>
        <v>鋼</v>
      </c>
      <c r="U41" s="41" t="str">
        <f t="shared" si="11"/>
        <v>筋</v>
      </c>
      <c r="V41" s="41" t="str">
        <f t="shared" si="12"/>
        <v>舗</v>
      </c>
      <c r="W41" s="41" t="str">
        <f t="shared" si="13"/>
        <v>し</v>
      </c>
      <c r="X41" s="41" t="str">
        <f t="shared" si="14"/>
        <v>板</v>
      </c>
      <c r="Y41" s="41" t="str">
        <f t="shared" si="15"/>
        <v>ガ</v>
      </c>
      <c r="Z41" s="41" t="str">
        <f t="shared" si="16"/>
        <v>塗</v>
      </c>
      <c r="AA41" s="41" t="str">
        <f t="shared" si="17"/>
        <v>防</v>
      </c>
      <c r="AB41" s="41" t="str">
        <f t="shared" si="18"/>
        <v>内</v>
      </c>
      <c r="AC41" s="41" t="str">
        <f t="shared" si="19"/>
        <v/>
      </c>
      <c r="AD41" s="41" t="str">
        <f t="shared" si="20"/>
        <v>絶</v>
      </c>
      <c r="AE41" s="41" t="str">
        <f t="shared" si="21"/>
        <v/>
      </c>
      <c r="AF41" s="41" t="str">
        <f t="shared" si="22"/>
        <v/>
      </c>
      <c r="AG41" s="41" t="str">
        <f t="shared" si="23"/>
        <v/>
      </c>
      <c r="AH41" s="41" t="str">
        <f t="shared" si="24"/>
        <v>具</v>
      </c>
      <c r="AI41" s="41" t="str">
        <f t="shared" si="25"/>
        <v>水</v>
      </c>
      <c r="AJ41" s="41" t="str">
        <f t="shared" si="26"/>
        <v/>
      </c>
      <c r="AK41" s="41" t="str">
        <f t="shared" si="27"/>
        <v/>
      </c>
      <c r="AL41" s="54" t="str">
        <f t="shared" si="28"/>
        <v>解</v>
      </c>
      <c r="AM41" s="42" t="s">
        <v>324</v>
      </c>
      <c r="AO41" s="28" t="s">
        <v>444</v>
      </c>
      <c r="AP41" s="28" t="s">
        <v>444</v>
      </c>
      <c r="AQ41" s="28" t="s">
        <v>444</v>
      </c>
      <c r="AR41" s="28" t="s">
        <v>444</v>
      </c>
      <c r="AS41" s="28" t="s">
        <v>444</v>
      </c>
      <c r="AT41" s="28" t="s">
        <v>444</v>
      </c>
      <c r="AU41" s="28" t="s">
        <v>444</v>
      </c>
      <c r="AX41" s="28" t="s">
        <v>444</v>
      </c>
      <c r="AY41" s="28" t="s">
        <v>444</v>
      </c>
      <c r="AZ41" s="28" t="s">
        <v>444</v>
      </c>
      <c r="BA41" s="28" t="s">
        <v>444</v>
      </c>
      <c r="BB41" s="28" t="s">
        <v>444</v>
      </c>
      <c r="BC41" s="28" t="s">
        <v>444</v>
      </c>
      <c r="BD41" s="28" t="s">
        <v>444</v>
      </c>
      <c r="BE41" s="28" t="s">
        <v>444</v>
      </c>
      <c r="BF41" s="28" t="s">
        <v>444</v>
      </c>
      <c r="BG41" s="28" t="s">
        <v>444</v>
      </c>
      <c r="BI41" s="28" t="s">
        <v>444</v>
      </c>
      <c r="BM41" s="28" t="s">
        <v>444</v>
      </c>
      <c r="BN41" s="28" t="s">
        <v>444</v>
      </c>
      <c r="BQ41" s="28" t="s">
        <v>444</v>
      </c>
    </row>
    <row r="42" spans="1:69" ht="26.25" customHeight="1" x14ac:dyDescent="0.15">
      <c r="A42" s="13" t="s">
        <v>142</v>
      </c>
      <c r="B42" s="13" t="s">
        <v>167</v>
      </c>
      <c r="C42" s="2" t="s">
        <v>141</v>
      </c>
      <c r="D42" s="8">
        <v>8964</v>
      </c>
      <c r="E42" s="110" t="s">
        <v>244</v>
      </c>
      <c r="F42" s="25" t="s">
        <v>65</v>
      </c>
      <c r="G42" s="24" t="s">
        <v>481</v>
      </c>
      <c r="H42" s="24" t="s">
        <v>76</v>
      </c>
      <c r="I42" s="6" t="s">
        <v>77</v>
      </c>
      <c r="J42" s="40" t="str">
        <f t="shared" si="0"/>
        <v/>
      </c>
      <c r="K42" s="41" t="str">
        <f t="shared" si="1"/>
        <v>建</v>
      </c>
      <c r="L42" s="41" t="str">
        <f t="shared" si="2"/>
        <v/>
      </c>
      <c r="M42" s="41" t="str">
        <f t="shared" si="3"/>
        <v/>
      </c>
      <c r="N42" s="41" t="str">
        <f t="shared" si="4"/>
        <v/>
      </c>
      <c r="O42" s="41" t="str">
        <f t="shared" si="5"/>
        <v/>
      </c>
      <c r="P42" s="41" t="str">
        <f t="shared" si="6"/>
        <v/>
      </c>
      <c r="Q42" s="41" t="str">
        <f t="shared" si="7"/>
        <v/>
      </c>
      <c r="R42" s="41" t="str">
        <f t="shared" si="8"/>
        <v/>
      </c>
      <c r="S42" s="41" t="str">
        <f t="shared" si="9"/>
        <v/>
      </c>
      <c r="T42" s="41" t="str">
        <f t="shared" si="10"/>
        <v/>
      </c>
      <c r="U42" s="41" t="str">
        <f t="shared" si="11"/>
        <v/>
      </c>
      <c r="V42" s="41" t="str">
        <f t="shared" si="12"/>
        <v/>
      </c>
      <c r="W42" s="41" t="str">
        <f t="shared" si="13"/>
        <v/>
      </c>
      <c r="X42" s="41" t="str">
        <f t="shared" si="14"/>
        <v/>
      </c>
      <c r="Y42" s="41" t="str">
        <f t="shared" si="15"/>
        <v/>
      </c>
      <c r="Z42" s="41" t="str">
        <f t="shared" si="16"/>
        <v/>
      </c>
      <c r="AA42" s="41" t="str">
        <f t="shared" si="17"/>
        <v/>
      </c>
      <c r="AB42" s="41" t="str">
        <f t="shared" si="18"/>
        <v/>
      </c>
      <c r="AC42" s="41" t="str">
        <f t="shared" si="19"/>
        <v/>
      </c>
      <c r="AD42" s="41" t="str">
        <f t="shared" si="20"/>
        <v/>
      </c>
      <c r="AE42" s="41" t="str">
        <f t="shared" si="21"/>
        <v/>
      </c>
      <c r="AF42" s="41" t="str">
        <f t="shared" si="22"/>
        <v/>
      </c>
      <c r="AG42" s="41" t="str">
        <f t="shared" si="23"/>
        <v/>
      </c>
      <c r="AH42" s="41" t="str">
        <f t="shared" si="24"/>
        <v/>
      </c>
      <c r="AI42" s="41" t="str">
        <f t="shared" si="25"/>
        <v/>
      </c>
      <c r="AJ42" s="41" t="str">
        <f t="shared" si="26"/>
        <v/>
      </c>
      <c r="AK42" s="41" t="str">
        <f t="shared" si="27"/>
        <v/>
      </c>
      <c r="AL42" s="54" t="str">
        <f t="shared" si="28"/>
        <v/>
      </c>
      <c r="AM42" s="42" t="s">
        <v>324</v>
      </c>
      <c r="AP42" s="28" t="s">
        <v>445</v>
      </c>
    </row>
    <row r="43" spans="1:69" ht="26.25" customHeight="1" x14ac:dyDescent="0.15">
      <c r="A43" s="10"/>
      <c r="B43" s="13"/>
      <c r="C43" s="2"/>
      <c r="D43" s="8"/>
      <c r="E43" s="110"/>
      <c r="F43" s="47" t="s">
        <v>0</v>
      </c>
      <c r="G43" s="24" t="s">
        <v>262</v>
      </c>
      <c r="H43" s="24" t="s">
        <v>78</v>
      </c>
      <c r="I43" s="40" t="s">
        <v>465</v>
      </c>
      <c r="J43" s="40" t="str">
        <f t="shared" si="0"/>
        <v/>
      </c>
      <c r="K43" s="41" t="str">
        <f t="shared" si="1"/>
        <v>建</v>
      </c>
      <c r="L43" s="41" t="str">
        <f t="shared" si="2"/>
        <v/>
      </c>
      <c r="M43" s="41" t="str">
        <f t="shared" si="3"/>
        <v/>
      </c>
      <c r="N43" s="41" t="str">
        <f t="shared" si="4"/>
        <v/>
      </c>
      <c r="O43" s="41" t="str">
        <f t="shared" si="5"/>
        <v/>
      </c>
      <c r="P43" s="41" t="str">
        <f t="shared" si="6"/>
        <v/>
      </c>
      <c r="Q43" s="41" t="str">
        <f t="shared" si="7"/>
        <v/>
      </c>
      <c r="R43" s="41" t="str">
        <f t="shared" si="8"/>
        <v/>
      </c>
      <c r="S43" s="41" t="str">
        <f t="shared" si="9"/>
        <v/>
      </c>
      <c r="T43" s="41" t="str">
        <f t="shared" si="10"/>
        <v/>
      </c>
      <c r="U43" s="41" t="str">
        <f t="shared" si="11"/>
        <v/>
      </c>
      <c r="V43" s="41" t="str">
        <f t="shared" si="12"/>
        <v/>
      </c>
      <c r="W43" s="41" t="str">
        <f t="shared" si="13"/>
        <v/>
      </c>
      <c r="X43" s="41" t="str">
        <f t="shared" si="14"/>
        <v/>
      </c>
      <c r="Y43" s="41" t="str">
        <f t="shared" si="15"/>
        <v/>
      </c>
      <c r="Z43" s="41" t="str">
        <f t="shared" si="16"/>
        <v/>
      </c>
      <c r="AA43" s="41" t="str">
        <f t="shared" si="17"/>
        <v/>
      </c>
      <c r="AB43" s="41" t="str">
        <f t="shared" si="18"/>
        <v/>
      </c>
      <c r="AC43" s="41" t="str">
        <f t="shared" si="19"/>
        <v/>
      </c>
      <c r="AD43" s="41" t="str">
        <f t="shared" si="20"/>
        <v/>
      </c>
      <c r="AE43" s="41" t="str">
        <f t="shared" si="21"/>
        <v/>
      </c>
      <c r="AF43" s="41" t="str">
        <f t="shared" si="22"/>
        <v/>
      </c>
      <c r="AG43" s="41" t="str">
        <f t="shared" si="23"/>
        <v/>
      </c>
      <c r="AH43" s="41" t="str">
        <f t="shared" si="24"/>
        <v/>
      </c>
      <c r="AI43" s="41" t="str">
        <f t="shared" si="25"/>
        <v/>
      </c>
      <c r="AJ43" s="41" t="str">
        <f t="shared" si="26"/>
        <v/>
      </c>
      <c r="AK43" s="41" t="str">
        <f t="shared" si="27"/>
        <v/>
      </c>
      <c r="AL43" s="54" t="str">
        <f t="shared" si="28"/>
        <v/>
      </c>
      <c r="AM43" s="42" t="s">
        <v>324</v>
      </c>
      <c r="AP43" s="28" t="s">
        <v>445</v>
      </c>
    </row>
    <row r="44" spans="1:69" ht="26.25" customHeight="1" x14ac:dyDescent="0.15">
      <c r="A44" s="13"/>
      <c r="B44" s="13"/>
      <c r="C44" s="2"/>
      <c r="D44" s="8"/>
      <c r="E44" s="110"/>
      <c r="F44" s="27" t="s">
        <v>13</v>
      </c>
      <c r="G44" s="20" t="s">
        <v>187</v>
      </c>
      <c r="H44" s="20" t="s">
        <v>328</v>
      </c>
      <c r="I44" s="14" t="s">
        <v>79</v>
      </c>
      <c r="J44" s="40" t="str">
        <f t="shared" si="0"/>
        <v>土</v>
      </c>
      <c r="K44" s="41" t="str">
        <f t="shared" si="1"/>
        <v>建</v>
      </c>
      <c r="L44" s="41" t="str">
        <f t="shared" si="2"/>
        <v/>
      </c>
      <c r="M44" s="41" t="str">
        <f t="shared" si="3"/>
        <v/>
      </c>
      <c r="N44" s="41" t="str">
        <f t="shared" si="4"/>
        <v/>
      </c>
      <c r="O44" s="41" t="str">
        <f t="shared" si="5"/>
        <v/>
      </c>
      <c r="P44" s="41" t="str">
        <f t="shared" si="6"/>
        <v/>
      </c>
      <c r="Q44" s="41" t="str">
        <f t="shared" si="7"/>
        <v/>
      </c>
      <c r="R44" s="41" t="str">
        <f t="shared" si="8"/>
        <v/>
      </c>
      <c r="S44" s="41" t="str">
        <f t="shared" si="9"/>
        <v/>
      </c>
      <c r="T44" s="41" t="str">
        <f t="shared" si="10"/>
        <v/>
      </c>
      <c r="U44" s="41" t="str">
        <f t="shared" si="11"/>
        <v/>
      </c>
      <c r="V44" s="41" t="str">
        <f t="shared" si="12"/>
        <v/>
      </c>
      <c r="W44" s="41" t="str">
        <f t="shared" si="13"/>
        <v/>
      </c>
      <c r="X44" s="41" t="str">
        <f t="shared" si="14"/>
        <v/>
      </c>
      <c r="Y44" s="41" t="str">
        <f t="shared" si="15"/>
        <v/>
      </c>
      <c r="Z44" s="41" t="str">
        <f t="shared" si="16"/>
        <v/>
      </c>
      <c r="AA44" s="41" t="str">
        <f t="shared" si="17"/>
        <v/>
      </c>
      <c r="AB44" s="41" t="str">
        <f t="shared" si="18"/>
        <v/>
      </c>
      <c r="AC44" s="41" t="str">
        <f t="shared" si="19"/>
        <v/>
      </c>
      <c r="AD44" s="41" t="str">
        <f t="shared" si="20"/>
        <v/>
      </c>
      <c r="AE44" s="41" t="str">
        <f t="shared" si="21"/>
        <v/>
      </c>
      <c r="AF44" s="41" t="str">
        <f t="shared" si="22"/>
        <v/>
      </c>
      <c r="AG44" s="41" t="str">
        <f t="shared" si="23"/>
        <v/>
      </c>
      <c r="AH44" s="41" t="str">
        <f t="shared" si="24"/>
        <v/>
      </c>
      <c r="AI44" s="41" t="str">
        <f t="shared" si="25"/>
        <v/>
      </c>
      <c r="AJ44" s="41" t="str">
        <f t="shared" si="26"/>
        <v/>
      </c>
      <c r="AK44" s="41" t="str">
        <f t="shared" si="27"/>
        <v/>
      </c>
      <c r="AL44" s="54" t="str">
        <f t="shared" si="28"/>
        <v/>
      </c>
      <c r="AM44" s="42" t="s">
        <v>324</v>
      </c>
      <c r="AO44" s="28" t="s">
        <v>445</v>
      </c>
      <c r="AP44" s="28" t="s">
        <v>445</v>
      </c>
    </row>
    <row r="45" spans="1:69" ht="26.25" customHeight="1" x14ac:dyDescent="0.15">
      <c r="A45" s="17"/>
      <c r="B45" s="14"/>
      <c r="C45" s="5"/>
      <c r="D45" s="15"/>
      <c r="E45" s="112"/>
      <c r="F45" s="47" t="s">
        <v>80</v>
      </c>
      <c r="G45" s="24" t="s">
        <v>240</v>
      </c>
      <c r="H45" s="24" t="s">
        <v>81</v>
      </c>
      <c r="I45" s="40" t="s">
        <v>82</v>
      </c>
      <c r="J45" s="40" t="str">
        <f t="shared" si="0"/>
        <v>土</v>
      </c>
      <c r="K45" s="41" t="str">
        <f t="shared" si="1"/>
        <v>建</v>
      </c>
      <c r="L45" s="41" t="str">
        <f t="shared" si="2"/>
        <v/>
      </c>
      <c r="M45" s="41" t="str">
        <f t="shared" si="3"/>
        <v/>
      </c>
      <c r="N45" s="41" t="str">
        <f t="shared" si="4"/>
        <v/>
      </c>
      <c r="O45" s="41" t="str">
        <f t="shared" si="5"/>
        <v/>
      </c>
      <c r="P45" s="41" t="str">
        <f t="shared" si="6"/>
        <v/>
      </c>
      <c r="Q45" s="41" t="str">
        <f t="shared" si="7"/>
        <v/>
      </c>
      <c r="R45" s="41" t="str">
        <f t="shared" si="8"/>
        <v/>
      </c>
      <c r="S45" s="41" t="str">
        <f t="shared" si="9"/>
        <v/>
      </c>
      <c r="T45" s="41" t="str">
        <f t="shared" si="10"/>
        <v/>
      </c>
      <c r="U45" s="41" t="str">
        <f t="shared" si="11"/>
        <v/>
      </c>
      <c r="V45" s="41" t="str">
        <f t="shared" si="12"/>
        <v/>
      </c>
      <c r="W45" s="41" t="str">
        <f t="shared" si="13"/>
        <v/>
      </c>
      <c r="X45" s="41" t="str">
        <f t="shared" si="14"/>
        <v/>
      </c>
      <c r="Y45" s="41" t="str">
        <f t="shared" si="15"/>
        <v/>
      </c>
      <c r="Z45" s="41" t="str">
        <f t="shared" si="16"/>
        <v/>
      </c>
      <c r="AA45" s="41" t="str">
        <f t="shared" si="17"/>
        <v/>
      </c>
      <c r="AB45" s="41" t="str">
        <f t="shared" si="18"/>
        <v/>
      </c>
      <c r="AC45" s="41" t="str">
        <f t="shared" si="19"/>
        <v/>
      </c>
      <c r="AD45" s="41" t="str">
        <f t="shared" si="20"/>
        <v/>
      </c>
      <c r="AE45" s="41" t="str">
        <f t="shared" si="21"/>
        <v/>
      </c>
      <c r="AF45" s="41" t="str">
        <f t="shared" si="22"/>
        <v/>
      </c>
      <c r="AG45" s="41" t="str">
        <f t="shared" si="23"/>
        <v/>
      </c>
      <c r="AH45" s="41" t="str">
        <f t="shared" si="24"/>
        <v/>
      </c>
      <c r="AI45" s="41" t="str">
        <f t="shared" si="25"/>
        <v/>
      </c>
      <c r="AJ45" s="41" t="str">
        <f t="shared" si="26"/>
        <v/>
      </c>
      <c r="AK45" s="41" t="str">
        <f t="shared" si="27"/>
        <v/>
      </c>
      <c r="AL45" s="54" t="str">
        <f t="shared" si="28"/>
        <v/>
      </c>
      <c r="AM45" s="42" t="s">
        <v>324</v>
      </c>
      <c r="AN45" s="3"/>
      <c r="AO45" s="28" t="s">
        <v>445</v>
      </c>
      <c r="AP45" s="28" t="s">
        <v>445</v>
      </c>
    </row>
    <row r="46" spans="1:69" ht="26.25" customHeight="1" x14ac:dyDescent="0.15">
      <c r="A46" s="11" t="s">
        <v>142</v>
      </c>
      <c r="B46" s="11" t="s">
        <v>167</v>
      </c>
      <c r="C46" s="4" t="s">
        <v>141</v>
      </c>
      <c r="D46" s="12">
        <v>9395</v>
      </c>
      <c r="E46" s="111" t="s">
        <v>83</v>
      </c>
      <c r="F46" s="25" t="s">
        <v>2</v>
      </c>
      <c r="G46" s="24" t="s">
        <v>331</v>
      </c>
      <c r="H46" s="24" t="s">
        <v>208</v>
      </c>
      <c r="I46" s="6" t="s">
        <v>209</v>
      </c>
      <c r="J46" s="40" t="str">
        <f t="shared" si="0"/>
        <v>土</v>
      </c>
      <c r="K46" s="41" t="str">
        <f t="shared" si="1"/>
        <v/>
      </c>
      <c r="L46" s="41" t="str">
        <f t="shared" si="2"/>
        <v/>
      </c>
      <c r="M46" s="41" t="str">
        <f t="shared" si="3"/>
        <v/>
      </c>
      <c r="N46" s="41" t="str">
        <f t="shared" si="4"/>
        <v>と</v>
      </c>
      <c r="O46" s="41" t="str">
        <f t="shared" si="5"/>
        <v/>
      </c>
      <c r="P46" s="41" t="str">
        <f t="shared" si="6"/>
        <v/>
      </c>
      <c r="Q46" s="41" t="str">
        <f t="shared" si="7"/>
        <v/>
      </c>
      <c r="R46" s="41" t="str">
        <f t="shared" si="8"/>
        <v/>
      </c>
      <c r="S46" s="41" t="str">
        <f t="shared" si="9"/>
        <v/>
      </c>
      <c r="T46" s="41" t="str">
        <f t="shared" si="10"/>
        <v>鋼</v>
      </c>
      <c r="U46" s="41" t="str">
        <f t="shared" si="11"/>
        <v/>
      </c>
      <c r="V46" s="41" t="str">
        <f t="shared" si="12"/>
        <v>舗</v>
      </c>
      <c r="W46" s="41" t="str">
        <f t="shared" si="13"/>
        <v>し</v>
      </c>
      <c r="X46" s="41" t="str">
        <f t="shared" si="14"/>
        <v/>
      </c>
      <c r="Y46" s="41" t="str">
        <f t="shared" si="15"/>
        <v/>
      </c>
      <c r="Z46" s="41" t="str">
        <f t="shared" si="16"/>
        <v/>
      </c>
      <c r="AA46" s="41" t="str">
        <f t="shared" si="17"/>
        <v/>
      </c>
      <c r="AB46" s="41" t="str">
        <f t="shared" si="18"/>
        <v/>
      </c>
      <c r="AC46" s="41" t="str">
        <f t="shared" si="19"/>
        <v/>
      </c>
      <c r="AD46" s="41" t="str">
        <f t="shared" si="20"/>
        <v/>
      </c>
      <c r="AE46" s="41" t="str">
        <f t="shared" si="21"/>
        <v/>
      </c>
      <c r="AF46" s="41" t="str">
        <f t="shared" si="22"/>
        <v/>
      </c>
      <c r="AG46" s="41" t="str">
        <f t="shared" si="23"/>
        <v/>
      </c>
      <c r="AH46" s="41" t="str">
        <f t="shared" si="24"/>
        <v/>
      </c>
      <c r="AI46" s="41" t="str">
        <f t="shared" si="25"/>
        <v>水</v>
      </c>
      <c r="AJ46" s="41" t="str">
        <f t="shared" si="26"/>
        <v/>
      </c>
      <c r="AK46" s="41" t="str">
        <f t="shared" si="27"/>
        <v/>
      </c>
      <c r="AL46" s="54" t="str">
        <f t="shared" si="28"/>
        <v>解</v>
      </c>
      <c r="AM46" s="42" t="s">
        <v>324</v>
      </c>
      <c r="AO46" s="28" t="s">
        <v>444</v>
      </c>
      <c r="AS46" s="28" t="s">
        <v>444</v>
      </c>
      <c r="AY46" s="28" t="s">
        <v>444</v>
      </c>
      <c r="BA46" s="28" t="s">
        <v>444</v>
      </c>
      <c r="BB46" s="28" t="s">
        <v>444</v>
      </c>
      <c r="BN46" s="28" t="s">
        <v>444</v>
      </c>
      <c r="BQ46" s="28" t="s">
        <v>444</v>
      </c>
    </row>
    <row r="47" spans="1:69" ht="26.25" customHeight="1" x14ac:dyDescent="0.15">
      <c r="A47" s="13"/>
      <c r="B47" s="13"/>
      <c r="C47" s="2"/>
      <c r="D47" s="8"/>
      <c r="E47" s="110"/>
      <c r="F47" s="47" t="s">
        <v>0</v>
      </c>
      <c r="G47" s="24" t="s">
        <v>484</v>
      </c>
      <c r="H47" s="24" t="s">
        <v>487</v>
      </c>
      <c r="I47" s="40" t="s">
        <v>485</v>
      </c>
      <c r="J47" s="40" t="str">
        <f t="shared" ref="J47" si="116">IF(AO47="〇","土","")</f>
        <v>土</v>
      </c>
      <c r="K47" s="41" t="str">
        <f t="shared" ref="K47" si="117">IF(AP47="〇","建","")</f>
        <v/>
      </c>
      <c r="L47" s="41" t="str">
        <f t="shared" ref="L47" si="118">IF(AQ47="〇","大","")</f>
        <v/>
      </c>
      <c r="M47" s="41" t="str">
        <f t="shared" ref="M47" si="119">IF(AR47="〇","左","")</f>
        <v/>
      </c>
      <c r="N47" s="41" t="str">
        <f t="shared" ref="N47" si="120">IF(AS47="〇","と","")</f>
        <v>と</v>
      </c>
      <c r="O47" s="41" t="str">
        <f t="shared" ref="O47" si="121">IF(AT47="〇","石","")</f>
        <v/>
      </c>
      <c r="P47" s="41" t="str">
        <f t="shared" ref="P47" si="122">IF(AU47="〇","屋","")</f>
        <v/>
      </c>
      <c r="Q47" s="41" t="str">
        <f t="shared" ref="Q47" si="123">IF(AV47="〇","電","")</f>
        <v/>
      </c>
      <c r="R47" s="41" t="str">
        <f t="shared" ref="R47" si="124">IF(AW47="〇","管","")</f>
        <v/>
      </c>
      <c r="S47" s="41" t="str">
        <f t="shared" ref="S47" si="125">IF(AX47="〇","タ","")</f>
        <v/>
      </c>
      <c r="T47" s="41" t="str">
        <f t="shared" ref="T47" si="126">IF(AY47="〇","鋼","")</f>
        <v>鋼</v>
      </c>
      <c r="U47" s="41" t="str">
        <f t="shared" ref="U47" si="127">IF(AZ47="〇","筋","")</f>
        <v/>
      </c>
      <c r="V47" s="41" t="str">
        <f t="shared" ref="V47" si="128">IF(BA47="〇","舗","")</f>
        <v>舗</v>
      </c>
      <c r="W47" s="41" t="str">
        <f t="shared" ref="W47" si="129">IF(BB47="〇","し","")</f>
        <v>し</v>
      </c>
      <c r="X47" s="41" t="str">
        <f t="shared" ref="X47" si="130">IF(BC47="〇","板","")</f>
        <v/>
      </c>
      <c r="Y47" s="41" t="str">
        <f t="shared" ref="Y47" si="131">IF(BD47="〇","ガ","")</f>
        <v/>
      </c>
      <c r="Z47" s="41" t="str">
        <f t="shared" ref="Z47" si="132">IF(BE47="〇","塗","")</f>
        <v/>
      </c>
      <c r="AA47" s="41" t="str">
        <f t="shared" ref="AA47" si="133">IF(BF47="〇","防","")</f>
        <v/>
      </c>
      <c r="AB47" s="41" t="str">
        <f>IF(BG47="〇","内","")</f>
        <v/>
      </c>
      <c r="AC47" s="41" t="str">
        <f t="shared" ref="AC47" si="134">IF(BH47="〇","機","")</f>
        <v/>
      </c>
      <c r="AD47" s="41" t="str">
        <f t="shared" ref="AD47" si="135">IF(BI47="〇","絶","")</f>
        <v/>
      </c>
      <c r="AE47" s="41" t="str">
        <f t="shared" ref="AE47" si="136">IF(BJ47="〇","通","")</f>
        <v/>
      </c>
      <c r="AF47" s="41" t="str">
        <f t="shared" ref="AF47" si="137">IF(BK47="〇","園","")</f>
        <v/>
      </c>
      <c r="AG47" s="41" t="str">
        <f t="shared" ref="AG47" si="138">IF(BL47="〇","井","")</f>
        <v/>
      </c>
      <c r="AH47" s="41" t="str">
        <f t="shared" ref="AH47" si="139">IF(BM47="〇","具","")</f>
        <v/>
      </c>
      <c r="AI47" s="41" t="str">
        <f t="shared" ref="AI47" si="140">IF(BN47="〇","水","")</f>
        <v>水</v>
      </c>
      <c r="AJ47" s="41" t="str">
        <f t="shared" ref="AJ47" si="141">IF(BO47="〇","消","")</f>
        <v/>
      </c>
      <c r="AK47" s="41" t="str">
        <f t="shared" ref="AK47" si="142">IF(BP47="〇","清","")</f>
        <v/>
      </c>
      <c r="AL47" s="54" t="str">
        <f t="shared" ref="AL47" si="143">IF(BQ47="〇","解","")</f>
        <v/>
      </c>
      <c r="AM47" s="42" t="s">
        <v>324</v>
      </c>
      <c r="AO47" s="28" t="s">
        <v>444</v>
      </c>
      <c r="AS47" s="28" t="s">
        <v>444</v>
      </c>
      <c r="AY47" s="28" t="s">
        <v>444</v>
      </c>
      <c r="BA47" s="28" t="s">
        <v>444</v>
      </c>
      <c r="BB47" s="28" t="s">
        <v>444</v>
      </c>
      <c r="BN47" s="28" t="s">
        <v>444</v>
      </c>
    </row>
    <row r="48" spans="1:69" ht="26.25" customHeight="1" x14ac:dyDescent="0.15">
      <c r="A48" s="17"/>
      <c r="B48" s="14"/>
      <c r="C48" s="5"/>
      <c r="D48" s="15"/>
      <c r="E48" s="112"/>
      <c r="F48" s="25" t="s">
        <v>486</v>
      </c>
      <c r="G48" s="24" t="s">
        <v>332</v>
      </c>
      <c r="H48" s="24" t="s">
        <v>488</v>
      </c>
      <c r="I48" s="6" t="s">
        <v>161</v>
      </c>
      <c r="J48" s="40" t="str">
        <f t="shared" si="0"/>
        <v>土</v>
      </c>
      <c r="K48" s="41" t="str">
        <f t="shared" si="1"/>
        <v/>
      </c>
      <c r="L48" s="41" t="str">
        <f t="shared" si="2"/>
        <v/>
      </c>
      <c r="M48" s="41" t="str">
        <f t="shared" si="3"/>
        <v/>
      </c>
      <c r="N48" s="41" t="str">
        <f t="shared" si="4"/>
        <v>と</v>
      </c>
      <c r="O48" s="41" t="str">
        <f t="shared" si="5"/>
        <v/>
      </c>
      <c r="P48" s="41" t="str">
        <f t="shared" si="6"/>
        <v/>
      </c>
      <c r="Q48" s="41" t="str">
        <f t="shared" si="7"/>
        <v/>
      </c>
      <c r="R48" s="41" t="str">
        <f t="shared" si="8"/>
        <v/>
      </c>
      <c r="S48" s="41" t="str">
        <f t="shared" si="9"/>
        <v/>
      </c>
      <c r="T48" s="41" t="str">
        <f t="shared" si="10"/>
        <v>鋼</v>
      </c>
      <c r="U48" s="41" t="str">
        <f t="shared" si="11"/>
        <v/>
      </c>
      <c r="V48" s="41" t="str">
        <f t="shared" si="12"/>
        <v>舗</v>
      </c>
      <c r="W48" s="41" t="str">
        <f t="shared" si="13"/>
        <v>し</v>
      </c>
      <c r="X48" s="41" t="str">
        <f t="shared" si="14"/>
        <v/>
      </c>
      <c r="Y48" s="41" t="str">
        <f t="shared" si="15"/>
        <v/>
      </c>
      <c r="Z48" s="41" t="str">
        <f t="shared" si="16"/>
        <v/>
      </c>
      <c r="AA48" s="41" t="str">
        <f t="shared" si="17"/>
        <v/>
      </c>
      <c r="AB48" s="41" t="str">
        <f t="shared" si="18"/>
        <v/>
      </c>
      <c r="AC48" s="41" t="str">
        <f t="shared" si="19"/>
        <v/>
      </c>
      <c r="AD48" s="41" t="str">
        <f t="shared" si="20"/>
        <v/>
      </c>
      <c r="AE48" s="41" t="str">
        <f t="shared" si="21"/>
        <v/>
      </c>
      <c r="AF48" s="41" t="str">
        <f t="shared" si="22"/>
        <v/>
      </c>
      <c r="AG48" s="41" t="str">
        <f t="shared" si="23"/>
        <v/>
      </c>
      <c r="AH48" s="41" t="str">
        <f t="shared" si="24"/>
        <v/>
      </c>
      <c r="AI48" s="41" t="str">
        <f t="shared" si="25"/>
        <v>水</v>
      </c>
      <c r="AJ48" s="41" t="str">
        <f t="shared" si="26"/>
        <v/>
      </c>
      <c r="AK48" s="41" t="str">
        <f t="shared" si="27"/>
        <v/>
      </c>
      <c r="AL48" s="54" t="str">
        <f t="shared" si="28"/>
        <v>解</v>
      </c>
      <c r="AM48" s="43">
        <v>45757</v>
      </c>
      <c r="AO48" s="28" t="s">
        <v>444</v>
      </c>
      <c r="AS48" s="28" t="s">
        <v>444</v>
      </c>
      <c r="AY48" s="28" t="s">
        <v>444</v>
      </c>
      <c r="BA48" s="28" t="s">
        <v>444</v>
      </c>
      <c r="BB48" s="28" t="s">
        <v>444</v>
      </c>
      <c r="BN48" s="28" t="s">
        <v>444</v>
      </c>
      <c r="BQ48" s="28" t="s">
        <v>478</v>
      </c>
    </row>
    <row r="49" spans="1:69" ht="26.25" customHeight="1" x14ac:dyDescent="0.15">
      <c r="A49" s="11" t="s">
        <v>142</v>
      </c>
      <c r="B49" s="11" t="s">
        <v>167</v>
      </c>
      <c r="C49" s="4" t="s">
        <v>141</v>
      </c>
      <c r="D49" s="12">
        <v>15582</v>
      </c>
      <c r="E49" s="111" t="s">
        <v>84</v>
      </c>
      <c r="F49" s="25" t="s">
        <v>0</v>
      </c>
      <c r="G49" s="24" t="s">
        <v>333</v>
      </c>
      <c r="H49" s="24" t="s">
        <v>85</v>
      </c>
      <c r="I49" s="6" t="s">
        <v>86</v>
      </c>
      <c r="J49" s="40" t="str">
        <f t="shared" si="0"/>
        <v/>
      </c>
      <c r="K49" s="41" t="str">
        <f t="shared" si="1"/>
        <v/>
      </c>
      <c r="L49" s="41" t="str">
        <f t="shared" si="2"/>
        <v/>
      </c>
      <c r="M49" s="41" t="str">
        <f t="shared" si="3"/>
        <v/>
      </c>
      <c r="N49" s="41" t="str">
        <f t="shared" si="4"/>
        <v/>
      </c>
      <c r="O49" s="41" t="str">
        <f t="shared" si="5"/>
        <v/>
      </c>
      <c r="P49" s="41" t="str">
        <f t="shared" si="6"/>
        <v/>
      </c>
      <c r="Q49" s="41" t="str">
        <f t="shared" si="7"/>
        <v>電</v>
      </c>
      <c r="R49" s="41" t="str">
        <f t="shared" si="8"/>
        <v/>
      </c>
      <c r="S49" s="41" t="str">
        <f t="shared" si="9"/>
        <v/>
      </c>
      <c r="T49" s="41" t="str">
        <f t="shared" si="10"/>
        <v/>
      </c>
      <c r="U49" s="41" t="str">
        <f t="shared" si="11"/>
        <v/>
      </c>
      <c r="V49" s="41" t="str">
        <f t="shared" si="12"/>
        <v/>
      </c>
      <c r="W49" s="41" t="str">
        <f t="shared" si="13"/>
        <v/>
      </c>
      <c r="X49" s="41" t="str">
        <f t="shared" si="14"/>
        <v/>
      </c>
      <c r="Y49" s="41" t="str">
        <f t="shared" si="15"/>
        <v/>
      </c>
      <c r="Z49" s="41" t="str">
        <f t="shared" si="16"/>
        <v/>
      </c>
      <c r="AA49" s="41" t="str">
        <f t="shared" si="17"/>
        <v/>
      </c>
      <c r="AB49" s="41" t="str">
        <f t="shared" si="18"/>
        <v/>
      </c>
      <c r="AC49" s="41" t="str">
        <f t="shared" si="19"/>
        <v>機</v>
      </c>
      <c r="AD49" s="41" t="str">
        <f t="shared" si="20"/>
        <v/>
      </c>
      <c r="AE49" s="41" t="str">
        <f t="shared" si="21"/>
        <v>通</v>
      </c>
      <c r="AF49" s="41" t="str">
        <f t="shared" si="22"/>
        <v/>
      </c>
      <c r="AG49" s="41" t="str">
        <f t="shared" si="23"/>
        <v/>
      </c>
      <c r="AH49" s="41" t="str">
        <f t="shared" si="24"/>
        <v/>
      </c>
      <c r="AI49" s="41" t="str">
        <f t="shared" si="25"/>
        <v>水</v>
      </c>
      <c r="AJ49" s="41" t="str">
        <f t="shared" si="26"/>
        <v/>
      </c>
      <c r="AK49" s="41" t="str">
        <f t="shared" si="27"/>
        <v/>
      </c>
      <c r="AL49" s="54" t="str">
        <f t="shared" si="28"/>
        <v/>
      </c>
      <c r="AM49" s="42" t="s">
        <v>324</v>
      </c>
      <c r="AV49" s="28" t="s">
        <v>445</v>
      </c>
      <c r="BH49" s="28" t="s">
        <v>445</v>
      </c>
      <c r="BJ49" s="28" t="s">
        <v>445</v>
      </c>
      <c r="BN49" s="28" t="s">
        <v>445</v>
      </c>
    </row>
    <row r="50" spans="1:69" ht="26.25" customHeight="1" x14ac:dyDescent="0.15">
      <c r="A50" s="13"/>
      <c r="B50" s="13"/>
      <c r="C50" s="2"/>
      <c r="D50" s="8"/>
      <c r="E50" s="110"/>
      <c r="F50" s="25" t="s">
        <v>292</v>
      </c>
      <c r="G50" s="24" t="s">
        <v>404</v>
      </c>
      <c r="H50" s="24" t="s">
        <v>293</v>
      </c>
      <c r="I50" s="6" t="s">
        <v>294</v>
      </c>
      <c r="J50" s="40" t="str">
        <f t="shared" si="0"/>
        <v>土</v>
      </c>
      <c r="K50" s="41" t="str">
        <f t="shared" si="1"/>
        <v/>
      </c>
      <c r="L50" s="41" t="str">
        <f t="shared" si="2"/>
        <v/>
      </c>
      <c r="M50" s="41" t="str">
        <f t="shared" si="3"/>
        <v/>
      </c>
      <c r="N50" s="41" t="str">
        <f t="shared" si="4"/>
        <v/>
      </c>
      <c r="O50" s="41" t="str">
        <f t="shared" si="5"/>
        <v/>
      </c>
      <c r="P50" s="41" t="str">
        <f t="shared" si="6"/>
        <v/>
      </c>
      <c r="Q50" s="41" t="str">
        <f t="shared" si="7"/>
        <v>電</v>
      </c>
      <c r="R50" s="41" t="str">
        <f t="shared" si="8"/>
        <v/>
      </c>
      <c r="S50" s="41" t="str">
        <f t="shared" si="9"/>
        <v/>
      </c>
      <c r="T50" s="41" t="str">
        <f t="shared" si="10"/>
        <v>鋼</v>
      </c>
      <c r="U50" s="41" t="str">
        <f t="shared" si="11"/>
        <v/>
      </c>
      <c r="V50" s="41" t="str">
        <f t="shared" si="12"/>
        <v/>
      </c>
      <c r="W50" s="41" t="str">
        <f t="shared" si="13"/>
        <v/>
      </c>
      <c r="X50" s="41" t="str">
        <f t="shared" si="14"/>
        <v/>
      </c>
      <c r="Y50" s="41" t="str">
        <f t="shared" si="15"/>
        <v/>
      </c>
      <c r="Z50" s="41" t="str">
        <f t="shared" si="16"/>
        <v/>
      </c>
      <c r="AA50" s="41" t="str">
        <f t="shared" si="17"/>
        <v/>
      </c>
      <c r="AB50" s="41" t="str">
        <f t="shared" si="18"/>
        <v/>
      </c>
      <c r="AC50" s="41" t="str">
        <f t="shared" si="19"/>
        <v>機</v>
      </c>
      <c r="AD50" s="41" t="str">
        <f t="shared" si="20"/>
        <v/>
      </c>
      <c r="AE50" s="41" t="str">
        <f t="shared" si="21"/>
        <v>通</v>
      </c>
      <c r="AF50" s="41" t="str">
        <f t="shared" si="22"/>
        <v/>
      </c>
      <c r="AG50" s="41" t="str">
        <f t="shared" si="23"/>
        <v/>
      </c>
      <c r="AH50" s="41" t="str">
        <f t="shared" si="24"/>
        <v/>
      </c>
      <c r="AI50" s="41" t="str">
        <f t="shared" si="25"/>
        <v>水</v>
      </c>
      <c r="AJ50" s="41" t="str">
        <f t="shared" si="26"/>
        <v/>
      </c>
      <c r="AK50" s="41" t="str">
        <f t="shared" si="27"/>
        <v/>
      </c>
      <c r="AL50" s="54" t="str">
        <f t="shared" si="28"/>
        <v/>
      </c>
      <c r="AM50" s="42" t="s">
        <v>324</v>
      </c>
      <c r="AO50" s="28" t="s">
        <v>445</v>
      </c>
      <c r="AV50" s="28" t="s">
        <v>445</v>
      </c>
      <c r="AY50" s="28" t="s">
        <v>445</v>
      </c>
      <c r="BH50" s="28" t="s">
        <v>445</v>
      </c>
      <c r="BJ50" s="28" t="s">
        <v>445</v>
      </c>
      <c r="BN50" s="28" t="s">
        <v>445</v>
      </c>
    </row>
    <row r="51" spans="1:69" ht="26.25" customHeight="1" x14ac:dyDescent="0.15">
      <c r="A51" s="10"/>
      <c r="B51" s="13"/>
      <c r="C51" s="2"/>
      <c r="D51" s="8"/>
      <c r="E51" s="110"/>
      <c r="F51" s="25" t="s">
        <v>36</v>
      </c>
      <c r="G51" s="24" t="s">
        <v>87</v>
      </c>
      <c r="H51" s="24" t="s">
        <v>267</v>
      </c>
      <c r="I51" s="6" t="s">
        <v>268</v>
      </c>
      <c r="J51" s="40" t="str">
        <f t="shared" si="0"/>
        <v>土</v>
      </c>
      <c r="K51" s="41" t="str">
        <f t="shared" si="1"/>
        <v/>
      </c>
      <c r="L51" s="41" t="str">
        <f t="shared" si="2"/>
        <v/>
      </c>
      <c r="M51" s="41" t="str">
        <f t="shared" si="3"/>
        <v/>
      </c>
      <c r="N51" s="41" t="str">
        <f t="shared" si="4"/>
        <v/>
      </c>
      <c r="O51" s="41" t="str">
        <f t="shared" si="5"/>
        <v/>
      </c>
      <c r="P51" s="41" t="str">
        <f t="shared" si="6"/>
        <v/>
      </c>
      <c r="Q51" s="41" t="str">
        <f t="shared" si="7"/>
        <v>電</v>
      </c>
      <c r="R51" s="41" t="str">
        <f t="shared" si="8"/>
        <v/>
      </c>
      <c r="S51" s="41" t="str">
        <f t="shared" si="9"/>
        <v/>
      </c>
      <c r="T51" s="41" t="str">
        <f t="shared" si="10"/>
        <v>鋼</v>
      </c>
      <c r="U51" s="41" t="str">
        <f t="shared" si="11"/>
        <v/>
      </c>
      <c r="V51" s="41" t="str">
        <f t="shared" si="12"/>
        <v/>
      </c>
      <c r="W51" s="41" t="str">
        <f t="shared" si="13"/>
        <v/>
      </c>
      <c r="X51" s="41" t="str">
        <f t="shared" si="14"/>
        <v/>
      </c>
      <c r="Y51" s="41" t="str">
        <f t="shared" si="15"/>
        <v/>
      </c>
      <c r="Z51" s="41" t="str">
        <f t="shared" si="16"/>
        <v/>
      </c>
      <c r="AA51" s="41" t="str">
        <f t="shared" si="17"/>
        <v/>
      </c>
      <c r="AB51" s="41" t="str">
        <f t="shared" si="18"/>
        <v/>
      </c>
      <c r="AC51" s="41" t="str">
        <f t="shared" si="19"/>
        <v>機</v>
      </c>
      <c r="AD51" s="41" t="str">
        <f t="shared" si="20"/>
        <v/>
      </c>
      <c r="AE51" s="41" t="str">
        <f t="shared" si="21"/>
        <v>通</v>
      </c>
      <c r="AF51" s="41" t="str">
        <f t="shared" si="22"/>
        <v/>
      </c>
      <c r="AG51" s="41" t="str">
        <f t="shared" si="23"/>
        <v/>
      </c>
      <c r="AH51" s="41" t="str">
        <f t="shared" si="24"/>
        <v/>
      </c>
      <c r="AI51" s="41" t="str">
        <f t="shared" si="25"/>
        <v>水</v>
      </c>
      <c r="AJ51" s="41" t="str">
        <f t="shared" si="26"/>
        <v/>
      </c>
      <c r="AK51" s="41" t="str">
        <f t="shared" si="27"/>
        <v/>
      </c>
      <c r="AL51" s="54" t="str">
        <f t="shared" si="28"/>
        <v/>
      </c>
      <c r="AM51" s="42" t="s">
        <v>324</v>
      </c>
      <c r="AO51" s="28" t="s">
        <v>445</v>
      </c>
      <c r="AV51" s="28" t="s">
        <v>445</v>
      </c>
      <c r="AY51" s="28" t="s">
        <v>445</v>
      </c>
      <c r="BH51" s="28" t="s">
        <v>445</v>
      </c>
      <c r="BJ51" s="28" t="s">
        <v>445</v>
      </c>
      <c r="BN51" s="28" t="s">
        <v>445</v>
      </c>
    </row>
    <row r="52" spans="1:69" ht="26.25" customHeight="1" x14ac:dyDescent="0.15">
      <c r="A52" s="11" t="s">
        <v>142</v>
      </c>
      <c r="B52" s="11" t="s">
        <v>167</v>
      </c>
      <c r="C52" s="4" t="s">
        <v>141</v>
      </c>
      <c r="D52" s="12">
        <v>19446</v>
      </c>
      <c r="E52" s="111" t="s">
        <v>89</v>
      </c>
      <c r="F52" s="25" t="s">
        <v>18</v>
      </c>
      <c r="G52" s="24" t="s">
        <v>348</v>
      </c>
      <c r="H52" s="24" t="s">
        <v>92</v>
      </c>
      <c r="I52" s="6" t="s">
        <v>93</v>
      </c>
      <c r="J52" s="40" t="str">
        <f t="shared" si="0"/>
        <v>土</v>
      </c>
      <c r="K52" s="41" t="str">
        <f t="shared" si="1"/>
        <v/>
      </c>
      <c r="L52" s="41" t="str">
        <f t="shared" si="2"/>
        <v/>
      </c>
      <c r="M52" s="41" t="str">
        <f t="shared" si="3"/>
        <v/>
      </c>
      <c r="N52" s="41" t="str">
        <f t="shared" si="4"/>
        <v>と</v>
      </c>
      <c r="O52" s="41" t="str">
        <f t="shared" si="5"/>
        <v>石</v>
      </c>
      <c r="P52" s="41" t="str">
        <f t="shared" si="6"/>
        <v/>
      </c>
      <c r="Q52" s="41" t="str">
        <f t="shared" si="7"/>
        <v/>
      </c>
      <c r="R52" s="41" t="str">
        <f t="shared" si="8"/>
        <v/>
      </c>
      <c r="S52" s="41" t="str">
        <f t="shared" si="9"/>
        <v/>
      </c>
      <c r="T52" s="41" t="str">
        <f t="shared" si="10"/>
        <v>鋼</v>
      </c>
      <c r="U52" s="41" t="str">
        <f t="shared" si="11"/>
        <v/>
      </c>
      <c r="V52" s="41" t="str">
        <f t="shared" si="12"/>
        <v>舗</v>
      </c>
      <c r="W52" s="41" t="str">
        <f t="shared" si="13"/>
        <v>し</v>
      </c>
      <c r="X52" s="41" t="str">
        <f t="shared" si="14"/>
        <v/>
      </c>
      <c r="Y52" s="41" t="str">
        <f t="shared" si="15"/>
        <v/>
      </c>
      <c r="Z52" s="41" t="str">
        <f t="shared" si="16"/>
        <v>塗</v>
      </c>
      <c r="AA52" s="41" t="str">
        <f t="shared" si="17"/>
        <v/>
      </c>
      <c r="AB52" s="41" t="str">
        <f t="shared" si="18"/>
        <v/>
      </c>
      <c r="AC52" s="41" t="str">
        <f t="shared" si="19"/>
        <v/>
      </c>
      <c r="AD52" s="41" t="str">
        <f t="shared" si="20"/>
        <v/>
      </c>
      <c r="AE52" s="41" t="str">
        <f t="shared" si="21"/>
        <v/>
      </c>
      <c r="AF52" s="41" t="str">
        <f t="shared" si="22"/>
        <v/>
      </c>
      <c r="AG52" s="41" t="str">
        <f t="shared" si="23"/>
        <v/>
      </c>
      <c r="AH52" s="41" t="str">
        <f t="shared" si="24"/>
        <v/>
      </c>
      <c r="AI52" s="41" t="str">
        <f t="shared" si="25"/>
        <v>水</v>
      </c>
      <c r="AJ52" s="41" t="str">
        <f t="shared" si="26"/>
        <v/>
      </c>
      <c r="AK52" s="41" t="str">
        <f t="shared" si="27"/>
        <v/>
      </c>
      <c r="AL52" s="54" t="str">
        <f t="shared" si="28"/>
        <v>解</v>
      </c>
      <c r="AM52" s="42" t="s">
        <v>324</v>
      </c>
      <c r="AO52" s="28" t="s">
        <v>444</v>
      </c>
      <c r="AS52" s="28" t="s">
        <v>444</v>
      </c>
      <c r="AT52" s="28" t="s">
        <v>444</v>
      </c>
      <c r="AY52" s="28" t="s">
        <v>444</v>
      </c>
      <c r="BA52" s="28" t="s">
        <v>444</v>
      </c>
      <c r="BB52" s="28" t="s">
        <v>444</v>
      </c>
      <c r="BE52" s="28" t="s">
        <v>444</v>
      </c>
      <c r="BN52" s="28" t="s">
        <v>444</v>
      </c>
      <c r="BQ52" s="28" t="s">
        <v>444</v>
      </c>
    </row>
    <row r="53" spans="1:69" ht="26.25" customHeight="1" x14ac:dyDescent="0.15">
      <c r="A53" s="13"/>
      <c r="B53" s="13"/>
      <c r="C53" s="2"/>
      <c r="D53" s="8"/>
      <c r="E53" s="110"/>
      <c r="F53" s="25" t="s">
        <v>27</v>
      </c>
      <c r="G53" s="24" t="s">
        <v>243</v>
      </c>
      <c r="H53" s="24" t="s">
        <v>210</v>
      </c>
      <c r="I53" s="6" t="s">
        <v>211</v>
      </c>
      <c r="J53" s="40" t="str">
        <f t="shared" si="0"/>
        <v>土</v>
      </c>
      <c r="K53" s="41" t="str">
        <f t="shared" si="1"/>
        <v/>
      </c>
      <c r="L53" s="41" t="str">
        <f t="shared" si="2"/>
        <v/>
      </c>
      <c r="M53" s="41" t="str">
        <f t="shared" si="3"/>
        <v/>
      </c>
      <c r="N53" s="41" t="str">
        <f t="shared" si="4"/>
        <v>と</v>
      </c>
      <c r="O53" s="41" t="str">
        <f t="shared" si="5"/>
        <v>石</v>
      </c>
      <c r="P53" s="41" t="str">
        <f t="shared" si="6"/>
        <v/>
      </c>
      <c r="Q53" s="41" t="str">
        <f t="shared" si="7"/>
        <v/>
      </c>
      <c r="R53" s="41" t="str">
        <f t="shared" si="8"/>
        <v/>
      </c>
      <c r="S53" s="41" t="str">
        <f t="shared" si="9"/>
        <v/>
      </c>
      <c r="T53" s="41" t="str">
        <f t="shared" si="10"/>
        <v>鋼</v>
      </c>
      <c r="U53" s="41" t="str">
        <f t="shared" si="11"/>
        <v/>
      </c>
      <c r="V53" s="41" t="str">
        <f t="shared" si="12"/>
        <v>舗</v>
      </c>
      <c r="W53" s="41" t="str">
        <f t="shared" si="13"/>
        <v>し</v>
      </c>
      <c r="X53" s="41" t="str">
        <f t="shared" si="14"/>
        <v/>
      </c>
      <c r="Y53" s="41" t="str">
        <f t="shared" si="15"/>
        <v/>
      </c>
      <c r="Z53" s="41" t="str">
        <f t="shared" si="16"/>
        <v>塗</v>
      </c>
      <c r="AA53" s="41" t="str">
        <f t="shared" si="17"/>
        <v/>
      </c>
      <c r="AB53" s="41" t="str">
        <f t="shared" si="18"/>
        <v/>
      </c>
      <c r="AC53" s="41" t="str">
        <f t="shared" si="19"/>
        <v/>
      </c>
      <c r="AD53" s="41" t="str">
        <f t="shared" si="20"/>
        <v/>
      </c>
      <c r="AE53" s="41" t="str">
        <f t="shared" si="21"/>
        <v/>
      </c>
      <c r="AF53" s="41" t="str">
        <f t="shared" si="22"/>
        <v/>
      </c>
      <c r="AG53" s="41" t="str">
        <f t="shared" si="23"/>
        <v>井</v>
      </c>
      <c r="AH53" s="41" t="str">
        <f t="shared" si="24"/>
        <v/>
      </c>
      <c r="AI53" s="41" t="str">
        <f t="shared" si="25"/>
        <v>水</v>
      </c>
      <c r="AJ53" s="41" t="str">
        <f t="shared" si="26"/>
        <v/>
      </c>
      <c r="AK53" s="41" t="str">
        <f t="shared" si="27"/>
        <v/>
      </c>
      <c r="AL53" s="54" t="str">
        <f t="shared" si="28"/>
        <v>解</v>
      </c>
      <c r="AM53" s="42" t="s">
        <v>324</v>
      </c>
      <c r="AO53" s="28" t="s">
        <v>444</v>
      </c>
      <c r="AS53" s="28" t="s">
        <v>444</v>
      </c>
      <c r="AT53" s="28" t="s">
        <v>444</v>
      </c>
      <c r="AY53" s="28" t="s">
        <v>444</v>
      </c>
      <c r="BA53" s="28" t="s">
        <v>444</v>
      </c>
      <c r="BB53" s="28" t="s">
        <v>444</v>
      </c>
      <c r="BE53" s="28" t="s">
        <v>444</v>
      </c>
      <c r="BL53" s="28" t="s">
        <v>444</v>
      </c>
      <c r="BN53" s="28" t="s">
        <v>444</v>
      </c>
      <c r="BQ53" s="28" t="s">
        <v>444</v>
      </c>
    </row>
    <row r="54" spans="1:69" ht="26.25" customHeight="1" x14ac:dyDescent="0.15">
      <c r="A54" s="14"/>
      <c r="B54" s="14"/>
      <c r="C54" s="5"/>
      <c r="D54" s="15"/>
      <c r="E54" s="112"/>
      <c r="F54" s="25" t="s">
        <v>20</v>
      </c>
      <c r="G54" s="24" t="s">
        <v>90</v>
      </c>
      <c r="H54" s="24" t="s">
        <v>405</v>
      </c>
      <c r="I54" s="6" t="s">
        <v>91</v>
      </c>
      <c r="J54" s="40" t="str">
        <f t="shared" si="0"/>
        <v>土</v>
      </c>
      <c r="K54" s="41" t="str">
        <f t="shared" si="1"/>
        <v/>
      </c>
      <c r="L54" s="41" t="str">
        <f t="shared" si="2"/>
        <v/>
      </c>
      <c r="M54" s="41" t="str">
        <f t="shared" si="3"/>
        <v/>
      </c>
      <c r="N54" s="41" t="str">
        <f t="shared" si="4"/>
        <v>と</v>
      </c>
      <c r="O54" s="41" t="str">
        <f t="shared" si="5"/>
        <v>石</v>
      </c>
      <c r="P54" s="41" t="str">
        <f t="shared" si="6"/>
        <v/>
      </c>
      <c r="Q54" s="41" t="str">
        <f t="shared" si="7"/>
        <v/>
      </c>
      <c r="R54" s="41" t="str">
        <f t="shared" si="8"/>
        <v/>
      </c>
      <c r="S54" s="41" t="str">
        <f t="shared" si="9"/>
        <v/>
      </c>
      <c r="T54" s="41" t="str">
        <f t="shared" si="10"/>
        <v>鋼</v>
      </c>
      <c r="U54" s="41" t="str">
        <f t="shared" si="11"/>
        <v/>
      </c>
      <c r="V54" s="41" t="str">
        <f t="shared" si="12"/>
        <v>舗</v>
      </c>
      <c r="W54" s="41" t="str">
        <f t="shared" si="13"/>
        <v>し</v>
      </c>
      <c r="X54" s="41" t="str">
        <f t="shared" si="14"/>
        <v/>
      </c>
      <c r="Y54" s="41" t="str">
        <f t="shared" si="15"/>
        <v/>
      </c>
      <c r="Z54" s="41" t="str">
        <f t="shared" si="16"/>
        <v>塗</v>
      </c>
      <c r="AA54" s="41" t="str">
        <f t="shared" si="17"/>
        <v/>
      </c>
      <c r="AB54" s="41" t="str">
        <f t="shared" si="18"/>
        <v/>
      </c>
      <c r="AC54" s="41" t="str">
        <f t="shared" si="19"/>
        <v/>
      </c>
      <c r="AD54" s="41" t="str">
        <f t="shared" si="20"/>
        <v/>
      </c>
      <c r="AE54" s="41" t="str">
        <f t="shared" si="21"/>
        <v/>
      </c>
      <c r="AF54" s="41" t="str">
        <f t="shared" si="22"/>
        <v/>
      </c>
      <c r="AG54" s="41" t="str">
        <f t="shared" si="23"/>
        <v/>
      </c>
      <c r="AH54" s="41" t="str">
        <f t="shared" si="24"/>
        <v/>
      </c>
      <c r="AI54" s="41" t="str">
        <f t="shared" si="25"/>
        <v>水</v>
      </c>
      <c r="AJ54" s="41" t="str">
        <f t="shared" si="26"/>
        <v/>
      </c>
      <c r="AK54" s="41" t="str">
        <f t="shared" si="27"/>
        <v/>
      </c>
      <c r="AL54" s="54" t="str">
        <f t="shared" si="28"/>
        <v>解</v>
      </c>
      <c r="AM54" s="42" t="s">
        <v>324</v>
      </c>
      <c r="AO54" s="28" t="s">
        <v>444</v>
      </c>
      <c r="AS54" s="28" t="s">
        <v>444</v>
      </c>
      <c r="AT54" s="28" t="s">
        <v>444</v>
      </c>
      <c r="AY54" s="28" t="s">
        <v>444</v>
      </c>
      <c r="BA54" s="28" t="s">
        <v>444</v>
      </c>
      <c r="BB54" s="28" t="s">
        <v>444</v>
      </c>
      <c r="BE54" s="28" t="s">
        <v>444</v>
      </c>
      <c r="BN54" s="28" t="s">
        <v>444</v>
      </c>
      <c r="BQ54" s="28" t="s">
        <v>444</v>
      </c>
    </row>
    <row r="55" spans="1:69" ht="26.25" customHeight="1" x14ac:dyDescent="0.15">
      <c r="A55" s="6" t="s">
        <v>188</v>
      </c>
      <c r="B55" s="6" t="s">
        <v>166</v>
      </c>
      <c r="C55" s="7" t="s">
        <v>141</v>
      </c>
      <c r="D55" s="9">
        <v>727</v>
      </c>
      <c r="E55" s="109" t="s">
        <v>475</v>
      </c>
      <c r="F55" s="25" t="s">
        <v>3</v>
      </c>
      <c r="G55" s="24" t="s">
        <v>265</v>
      </c>
      <c r="H55" s="24" t="s">
        <v>24</v>
      </c>
      <c r="I55" s="6" t="s">
        <v>160</v>
      </c>
      <c r="J55" s="40" t="str">
        <f t="shared" si="0"/>
        <v>土</v>
      </c>
      <c r="K55" s="41" t="str">
        <f t="shared" si="1"/>
        <v/>
      </c>
      <c r="L55" s="41" t="str">
        <f t="shared" si="2"/>
        <v/>
      </c>
      <c r="M55" s="41" t="str">
        <f t="shared" si="3"/>
        <v/>
      </c>
      <c r="N55" s="41" t="str">
        <f t="shared" si="4"/>
        <v>と</v>
      </c>
      <c r="O55" s="41" t="str">
        <f t="shared" si="5"/>
        <v/>
      </c>
      <c r="P55" s="41" t="str">
        <f t="shared" si="6"/>
        <v/>
      </c>
      <c r="Q55" s="41" t="str">
        <f t="shared" si="7"/>
        <v/>
      </c>
      <c r="R55" s="41" t="str">
        <f t="shared" si="8"/>
        <v/>
      </c>
      <c r="S55" s="41" t="str">
        <f t="shared" si="9"/>
        <v/>
      </c>
      <c r="T55" s="41" t="str">
        <f t="shared" si="10"/>
        <v>鋼</v>
      </c>
      <c r="U55" s="41" t="str">
        <f t="shared" si="11"/>
        <v/>
      </c>
      <c r="V55" s="41" t="str">
        <f t="shared" si="12"/>
        <v>舗</v>
      </c>
      <c r="W55" s="41" t="str">
        <f t="shared" si="13"/>
        <v>し</v>
      </c>
      <c r="X55" s="41" t="str">
        <f t="shared" si="14"/>
        <v/>
      </c>
      <c r="Y55" s="41" t="str">
        <f t="shared" si="15"/>
        <v/>
      </c>
      <c r="Z55" s="41" t="str">
        <f t="shared" si="16"/>
        <v/>
      </c>
      <c r="AA55" s="41" t="str">
        <f t="shared" si="17"/>
        <v/>
      </c>
      <c r="AB55" s="41" t="str">
        <f t="shared" si="18"/>
        <v/>
      </c>
      <c r="AC55" s="41" t="str">
        <f t="shared" si="19"/>
        <v/>
      </c>
      <c r="AD55" s="41" t="str">
        <f t="shared" si="20"/>
        <v/>
      </c>
      <c r="AE55" s="41" t="str">
        <f t="shared" si="21"/>
        <v/>
      </c>
      <c r="AF55" s="41" t="str">
        <f t="shared" si="22"/>
        <v/>
      </c>
      <c r="AG55" s="41" t="str">
        <f t="shared" si="23"/>
        <v/>
      </c>
      <c r="AH55" s="41" t="str">
        <f t="shared" si="24"/>
        <v/>
      </c>
      <c r="AI55" s="41" t="str">
        <f t="shared" si="25"/>
        <v>水</v>
      </c>
      <c r="AJ55" s="41" t="str">
        <f t="shared" si="26"/>
        <v/>
      </c>
      <c r="AK55" s="41" t="str">
        <f t="shared" si="27"/>
        <v/>
      </c>
      <c r="AL55" s="54" t="str">
        <f t="shared" si="28"/>
        <v>解</v>
      </c>
      <c r="AM55" s="42" t="s">
        <v>324</v>
      </c>
      <c r="AO55" s="28" t="s">
        <v>444</v>
      </c>
      <c r="AS55" s="28" t="s">
        <v>444</v>
      </c>
      <c r="AY55" s="28" t="s">
        <v>444</v>
      </c>
      <c r="BA55" s="28" t="s">
        <v>444</v>
      </c>
      <c r="BB55" s="28" t="s">
        <v>444</v>
      </c>
      <c r="BN55" s="28" t="s">
        <v>444</v>
      </c>
      <c r="BQ55" s="28" t="s">
        <v>444</v>
      </c>
    </row>
    <row r="56" spans="1:69" ht="26.25" customHeight="1" x14ac:dyDescent="0.15">
      <c r="A56" s="6" t="s">
        <v>188</v>
      </c>
      <c r="B56" s="6" t="s">
        <v>166</v>
      </c>
      <c r="C56" s="7" t="s">
        <v>141</v>
      </c>
      <c r="D56" s="9">
        <v>845</v>
      </c>
      <c r="E56" s="109" t="s">
        <v>236</v>
      </c>
      <c r="F56" s="25" t="s">
        <v>152</v>
      </c>
      <c r="G56" s="24" t="s">
        <v>354</v>
      </c>
      <c r="H56" s="24" t="s">
        <v>379</v>
      </c>
      <c r="I56" s="6" t="s">
        <v>380</v>
      </c>
      <c r="J56" s="40" t="str">
        <f t="shared" si="0"/>
        <v>土</v>
      </c>
      <c r="K56" s="41" t="str">
        <f t="shared" si="1"/>
        <v/>
      </c>
      <c r="L56" s="41" t="str">
        <f t="shared" si="2"/>
        <v/>
      </c>
      <c r="M56" s="41" t="str">
        <f t="shared" si="3"/>
        <v/>
      </c>
      <c r="N56" s="41" t="str">
        <f t="shared" si="4"/>
        <v>と</v>
      </c>
      <c r="O56" s="41" t="str">
        <f t="shared" si="5"/>
        <v>石</v>
      </c>
      <c r="P56" s="41" t="str">
        <f t="shared" si="6"/>
        <v/>
      </c>
      <c r="Q56" s="41" t="str">
        <f t="shared" si="7"/>
        <v/>
      </c>
      <c r="R56" s="41" t="str">
        <f t="shared" si="8"/>
        <v/>
      </c>
      <c r="S56" s="41" t="str">
        <f t="shared" si="9"/>
        <v/>
      </c>
      <c r="T56" s="41" t="str">
        <f t="shared" si="10"/>
        <v>鋼</v>
      </c>
      <c r="U56" s="41" t="str">
        <f t="shared" si="11"/>
        <v/>
      </c>
      <c r="V56" s="41" t="str">
        <f t="shared" si="12"/>
        <v>舗</v>
      </c>
      <c r="W56" s="41" t="str">
        <f t="shared" si="13"/>
        <v>し</v>
      </c>
      <c r="X56" s="41" t="str">
        <f t="shared" si="14"/>
        <v/>
      </c>
      <c r="Y56" s="41" t="str">
        <f t="shared" si="15"/>
        <v/>
      </c>
      <c r="Z56" s="41" t="str">
        <f t="shared" si="16"/>
        <v>塗</v>
      </c>
      <c r="AA56" s="41" t="str">
        <f t="shared" si="17"/>
        <v/>
      </c>
      <c r="AB56" s="41" t="str">
        <f t="shared" si="18"/>
        <v/>
      </c>
      <c r="AC56" s="41" t="str">
        <f t="shared" si="19"/>
        <v/>
      </c>
      <c r="AD56" s="41" t="str">
        <f t="shared" si="20"/>
        <v/>
      </c>
      <c r="AE56" s="41" t="str">
        <f t="shared" si="21"/>
        <v/>
      </c>
      <c r="AF56" s="41" t="str">
        <f t="shared" si="22"/>
        <v/>
      </c>
      <c r="AG56" s="41" t="str">
        <f t="shared" si="23"/>
        <v/>
      </c>
      <c r="AH56" s="41" t="str">
        <f t="shared" si="24"/>
        <v/>
      </c>
      <c r="AI56" s="41" t="str">
        <f t="shared" si="25"/>
        <v>水</v>
      </c>
      <c r="AJ56" s="41" t="str">
        <f t="shared" si="26"/>
        <v/>
      </c>
      <c r="AK56" s="41" t="str">
        <f t="shared" si="27"/>
        <v/>
      </c>
      <c r="AL56" s="54" t="str">
        <f t="shared" si="28"/>
        <v/>
      </c>
      <c r="AM56" s="42" t="s">
        <v>324</v>
      </c>
      <c r="AO56" s="28" t="s">
        <v>445</v>
      </c>
      <c r="AS56" s="28" t="s">
        <v>445</v>
      </c>
      <c r="AT56" s="28" t="s">
        <v>445</v>
      </c>
      <c r="AY56" s="28" t="s">
        <v>445</v>
      </c>
      <c r="BA56" s="28" t="s">
        <v>445</v>
      </c>
      <c r="BB56" s="28" t="s">
        <v>445</v>
      </c>
      <c r="BE56" s="28" t="s">
        <v>445</v>
      </c>
      <c r="BN56" s="28" t="s">
        <v>445</v>
      </c>
    </row>
    <row r="57" spans="1:69" ht="26.25" customHeight="1" x14ac:dyDescent="0.15">
      <c r="A57" s="6" t="s">
        <v>188</v>
      </c>
      <c r="B57" s="6" t="s">
        <v>166</v>
      </c>
      <c r="C57" s="7" t="s">
        <v>141</v>
      </c>
      <c r="D57" s="9">
        <v>6335</v>
      </c>
      <c r="E57" s="109" t="s">
        <v>26</v>
      </c>
      <c r="F57" s="25" t="s">
        <v>27</v>
      </c>
      <c r="G57" s="24" t="s">
        <v>229</v>
      </c>
      <c r="H57" s="24" t="s">
        <v>28</v>
      </c>
      <c r="I57" s="6" t="s">
        <v>29</v>
      </c>
      <c r="J57" s="40" t="str">
        <f t="shared" si="0"/>
        <v>土</v>
      </c>
      <c r="K57" s="41" t="str">
        <f t="shared" si="1"/>
        <v/>
      </c>
      <c r="L57" s="41" t="str">
        <f t="shared" si="2"/>
        <v/>
      </c>
      <c r="M57" s="41" t="str">
        <f t="shared" si="3"/>
        <v/>
      </c>
      <c r="N57" s="41" t="str">
        <f t="shared" si="4"/>
        <v>と</v>
      </c>
      <c r="O57" s="41" t="str">
        <f t="shared" si="5"/>
        <v/>
      </c>
      <c r="P57" s="41" t="str">
        <f t="shared" si="6"/>
        <v/>
      </c>
      <c r="Q57" s="41" t="str">
        <f t="shared" si="7"/>
        <v/>
      </c>
      <c r="R57" s="41" t="str">
        <f t="shared" si="8"/>
        <v/>
      </c>
      <c r="S57" s="41" t="str">
        <f t="shared" si="9"/>
        <v/>
      </c>
      <c r="T57" s="41" t="str">
        <f t="shared" si="10"/>
        <v/>
      </c>
      <c r="U57" s="41" t="str">
        <f t="shared" si="11"/>
        <v/>
      </c>
      <c r="V57" s="41" t="str">
        <f t="shared" si="12"/>
        <v/>
      </c>
      <c r="W57" s="41" t="str">
        <f t="shared" si="13"/>
        <v/>
      </c>
      <c r="X57" s="41" t="str">
        <f t="shared" si="14"/>
        <v/>
      </c>
      <c r="Y57" s="41" t="str">
        <f t="shared" si="15"/>
        <v/>
      </c>
      <c r="Z57" s="41" t="str">
        <f t="shared" si="16"/>
        <v>塗</v>
      </c>
      <c r="AA57" s="41" t="str">
        <f t="shared" si="17"/>
        <v/>
      </c>
      <c r="AB57" s="41" t="str">
        <f t="shared" si="18"/>
        <v/>
      </c>
      <c r="AC57" s="41" t="str">
        <f t="shared" si="19"/>
        <v/>
      </c>
      <c r="AD57" s="41" t="str">
        <f t="shared" si="20"/>
        <v/>
      </c>
      <c r="AE57" s="41" t="str">
        <f t="shared" si="21"/>
        <v/>
      </c>
      <c r="AF57" s="41" t="str">
        <f t="shared" si="22"/>
        <v/>
      </c>
      <c r="AG57" s="41" t="str">
        <f t="shared" si="23"/>
        <v/>
      </c>
      <c r="AH57" s="41" t="str">
        <f t="shared" si="24"/>
        <v/>
      </c>
      <c r="AI57" s="41" t="str">
        <f t="shared" si="25"/>
        <v/>
      </c>
      <c r="AJ57" s="41" t="str">
        <f t="shared" si="26"/>
        <v/>
      </c>
      <c r="AK57" s="41" t="str">
        <f t="shared" si="27"/>
        <v/>
      </c>
      <c r="AL57" s="54" t="str">
        <f t="shared" si="28"/>
        <v/>
      </c>
      <c r="AM57" s="42" t="s">
        <v>324</v>
      </c>
      <c r="AO57" s="28" t="s">
        <v>445</v>
      </c>
      <c r="AS57" s="28" t="s">
        <v>445</v>
      </c>
      <c r="BE57" s="28" t="s">
        <v>445</v>
      </c>
    </row>
    <row r="58" spans="1:69" ht="26.25" customHeight="1" x14ac:dyDescent="0.15">
      <c r="A58" s="6" t="s">
        <v>188</v>
      </c>
      <c r="B58" s="6" t="s">
        <v>166</v>
      </c>
      <c r="C58" s="7" t="s">
        <v>141</v>
      </c>
      <c r="D58" s="9">
        <v>6547</v>
      </c>
      <c r="E58" s="109" t="s">
        <v>30</v>
      </c>
      <c r="F58" s="25" t="s">
        <v>6</v>
      </c>
      <c r="G58" s="24" t="s">
        <v>407</v>
      </c>
      <c r="H58" s="24" t="s">
        <v>390</v>
      </c>
      <c r="I58" s="6" t="s">
        <v>391</v>
      </c>
      <c r="J58" s="40" t="str">
        <f t="shared" si="0"/>
        <v>土</v>
      </c>
      <c r="K58" s="41" t="str">
        <f t="shared" si="1"/>
        <v/>
      </c>
      <c r="L58" s="41" t="str">
        <f t="shared" si="2"/>
        <v/>
      </c>
      <c r="M58" s="41" t="str">
        <f t="shared" si="3"/>
        <v/>
      </c>
      <c r="N58" s="41" t="str">
        <f t="shared" si="4"/>
        <v>と</v>
      </c>
      <c r="O58" s="41" t="str">
        <f t="shared" si="5"/>
        <v/>
      </c>
      <c r="P58" s="41" t="str">
        <f t="shared" si="6"/>
        <v/>
      </c>
      <c r="Q58" s="41" t="str">
        <f t="shared" si="7"/>
        <v/>
      </c>
      <c r="R58" s="41" t="str">
        <f t="shared" si="8"/>
        <v/>
      </c>
      <c r="S58" s="41" t="str">
        <f t="shared" si="9"/>
        <v/>
      </c>
      <c r="T58" s="41" t="str">
        <f t="shared" si="10"/>
        <v>鋼</v>
      </c>
      <c r="U58" s="41" t="str">
        <f t="shared" si="11"/>
        <v/>
      </c>
      <c r="V58" s="41" t="str">
        <f t="shared" si="12"/>
        <v/>
      </c>
      <c r="W58" s="41" t="str">
        <f t="shared" si="13"/>
        <v>し</v>
      </c>
      <c r="X58" s="41" t="str">
        <f t="shared" si="14"/>
        <v/>
      </c>
      <c r="Y58" s="41" t="str">
        <f t="shared" si="15"/>
        <v/>
      </c>
      <c r="Z58" s="41" t="str">
        <f t="shared" si="16"/>
        <v/>
      </c>
      <c r="AA58" s="41" t="str">
        <f t="shared" si="17"/>
        <v/>
      </c>
      <c r="AB58" s="41" t="str">
        <f t="shared" si="18"/>
        <v/>
      </c>
      <c r="AC58" s="41" t="str">
        <f t="shared" si="19"/>
        <v/>
      </c>
      <c r="AD58" s="41" t="str">
        <f t="shared" si="20"/>
        <v/>
      </c>
      <c r="AE58" s="41" t="str">
        <f t="shared" si="21"/>
        <v/>
      </c>
      <c r="AF58" s="41" t="str">
        <f t="shared" si="22"/>
        <v/>
      </c>
      <c r="AG58" s="41" t="str">
        <f t="shared" si="23"/>
        <v/>
      </c>
      <c r="AH58" s="41" t="str">
        <f t="shared" si="24"/>
        <v/>
      </c>
      <c r="AI58" s="41" t="str">
        <f t="shared" si="25"/>
        <v>水</v>
      </c>
      <c r="AJ58" s="41" t="str">
        <f t="shared" si="26"/>
        <v/>
      </c>
      <c r="AK58" s="41" t="str">
        <f t="shared" si="27"/>
        <v/>
      </c>
      <c r="AL58" s="54" t="str">
        <f t="shared" si="28"/>
        <v/>
      </c>
      <c r="AM58" s="42" t="s">
        <v>324</v>
      </c>
      <c r="AO58" s="28" t="s">
        <v>445</v>
      </c>
      <c r="AS58" s="28" t="s">
        <v>445</v>
      </c>
      <c r="AY58" s="28" t="s">
        <v>445</v>
      </c>
      <c r="BB58" s="28" t="s">
        <v>445</v>
      </c>
      <c r="BN58" s="28" t="s">
        <v>445</v>
      </c>
    </row>
    <row r="59" spans="1:69" ht="26.25" customHeight="1" x14ac:dyDescent="0.15">
      <c r="A59" s="11" t="s">
        <v>188</v>
      </c>
      <c r="B59" s="50">
        <v>1</v>
      </c>
      <c r="C59" s="7" t="s">
        <v>141</v>
      </c>
      <c r="D59" s="9">
        <v>6781</v>
      </c>
      <c r="E59" s="109" t="s">
        <v>282</v>
      </c>
      <c r="F59" s="25" t="s">
        <v>283</v>
      </c>
      <c r="G59" s="24" t="s">
        <v>284</v>
      </c>
      <c r="H59" s="24" t="s">
        <v>285</v>
      </c>
      <c r="I59" s="6" t="s">
        <v>286</v>
      </c>
      <c r="J59" s="40" t="str">
        <f t="shared" si="0"/>
        <v>土</v>
      </c>
      <c r="K59" s="41" t="str">
        <f t="shared" si="1"/>
        <v/>
      </c>
      <c r="L59" s="41" t="str">
        <f t="shared" si="2"/>
        <v/>
      </c>
      <c r="M59" s="41" t="str">
        <f t="shared" si="3"/>
        <v/>
      </c>
      <c r="N59" s="41" t="str">
        <f t="shared" si="4"/>
        <v>と</v>
      </c>
      <c r="O59" s="41" t="str">
        <f t="shared" si="5"/>
        <v/>
      </c>
      <c r="P59" s="41" t="str">
        <f t="shared" si="6"/>
        <v/>
      </c>
      <c r="Q59" s="41" t="str">
        <f t="shared" si="7"/>
        <v/>
      </c>
      <c r="R59" s="41" t="str">
        <f t="shared" si="8"/>
        <v/>
      </c>
      <c r="S59" s="41" t="str">
        <f t="shared" si="9"/>
        <v/>
      </c>
      <c r="T59" s="41" t="str">
        <f t="shared" si="10"/>
        <v/>
      </c>
      <c r="U59" s="41" t="str">
        <f t="shared" si="11"/>
        <v/>
      </c>
      <c r="V59" s="41" t="str">
        <f t="shared" si="12"/>
        <v>舗</v>
      </c>
      <c r="W59" s="41" t="str">
        <f t="shared" si="13"/>
        <v/>
      </c>
      <c r="X59" s="41" t="str">
        <f t="shared" si="14"/>
        <v/>
      </c>
      <c r="Y59" s="41" t="str">
        <f t="shared" si="15"/>
        <v/>
      </c>
      <c r="Z59" s="41" t="str">
        <f t="shared" si="16"/>
        <v>塗</v>
      </c>
      <c r="AA59" s="41" t="str">
        <f t="shared" si="17"/>
        <v/>
      </c>
      <c r="AB59" s="41" t="str">
        <f t="shared" si="18"/>
        <v/>
      </c>
      <c r="AC59" s="41" t="str">
        <f t="shared" si="19"/>
        <v/>
      </c>
      <c r="AD59" s="41" t="str">
        <f t="shared" si="20"/>
        <v/>
      </c>
      <c r="AE59" s="41" t="str">
        <f t="shared" si="21"/>
        <v/>
      </c>
      <c r="AF59" s="41" t="str">
        <f t="shared" si="22"/>
        <v/>
      </c>
      <c r="AG59" s="41" t="str">
        <f t="shared" si="23"/>
        <v/>
      </c>
      <c r="AH59" s="41" t="str">
        <f t="shared" si="24"/>
        <v/>
      </c>
      <c r="AI59" s="41" t="str">
        <f t="shared" si="25"/>
        <v>水</v>
      </c>
      <c r="AJ59" s="41" t="str">
        <f t="shared" si="26"/>
        <v/>
      </c>
      <c r="AK59" s="41" t="str">
        <f t="shared" si="27"/>
        <v/>
      </c>
      <c r="AL59" s="54" t="str">
        <f t="shared" si="28"/>
        <v/>
      </c>
      <c r="AM59" s="42" t="s">
        <v>324</v>
      </c>
      <c r="AO59" s="28" t="s">
        <v>445</v>
      </c>
      <c r="AS59" s="28" t="s">
        <v>445</v>
      </c>
      <c r="BA59" s="28" t="s">
        <v>445</v>
      </c>
      <c r="BE59" s="28" t="s">
        <v>445</v>
      </c>
      <c r="BN59" s="28" t="s">
        <v>445</v>
      </c>
    </row>
    <row r="60" spans="1:69" ht="26.25" customHeight="1" x14ac:dyDescent="0.15">
      <c r="A60" s="16" t="s">
        <v>188</v>
      </c>
      <c r="B60" s="51">
        <v>1</v>
      </c>
      <c r="C60" s="4" t="s">
        <v>513</v>
      </c>
      <c r="D60" s="12">
        <v>10412</v>
      </c>
      <c r="E60" s="111" t="s">
        <v>514</v>
      </c>
      <c r="F60" s="47" t="s">
        <v>515</v>
      </c>
      <c r="G60" s="24" t="s">
        <v>516</v>
      </c>
      <c r="H60" s="24" t="s">
        <v>517</v>
      </c>
      <c r="I60" s="40" t="s">
        <v>518</v>
      </c>
      <c r="J60" s="40" t="str">
        <f t="shared" ref="J60" si="144">IF(AO60="〇","土","")</f>
        <v>土</v>
      </c>
      <c r="K60" s="41" t="str">
        <f t="shared" ref="K60" si="145">IF(AP60="〇","建","")</f>
        <v/>
      </c>
      <c r="L60" s="41" t="str">
        <f t="shared" ref="L60" si="146">IF(AQ60="〇","大","")</f>
        <v/>
      </c>
      <c r="M60" s="41" t="str">
        <f t="shared" ref="M60" si="147">IF(AR60="〇","左","")</f>
        <v/>
      </c>
      <c r="N60" s="41" t="str">
        <f t="shared" ref="N60" si="148">IF(AS60="〇","と","")</f>
        <v>と</v>
      </c>
      <c r="O60" s="41" t="str">
        <f t="shared" ref="O60" si="149">IF(AT60="〇","石","")</f>
        <v>石</v>
      </c>
      <c r="P60" s="41" t="str">
        <f t="shared" ref="P60" si="150">IF(AU60="〇","屋","")</f>
        <v/>
      </c>
      <c r="Q60" s="41" t="str">
        <f t="shared" ref="Q60" si="151">IF(AV60="〇","電","")</f>
        <v/>
      </c>
      <c r="R60" s="41" t="str">
        <f t="shared" ref="R60" si="152">IF(AW60="〇","管","")</f>
        <v/>
      </c>
      <c r="S60" s="41" t="str">
        <f t="shared" ref="S60" si="153">IF(AX60="〇","タ","")</f>
        <v/>
      </c>
      <c r="T60" s="41" t="str">
        <f t="shared" ref="T60" si="154">IF(AY60="〇","鋼","")</f>
        <v>鋼</v>
      </c>
      <c r="U60" s="41" t="str">
        <f t="shared" ref="U60" si="155">IF(AZ60="〇","筋","")</f>
        <v/>
      </c>
      <c r="V60" s="41" t="str">
        <f t="shared" ref="V60" si="156">IF(BA60="〇","舗","")</f>
        <v>舗</v>
      </c>
      <c r="W60" s="41" t="str">
        <f t="shared" ref="W60" si="157">IF(BB60="〇","し","")</f>
        <v>し</v>
      </c>
      <c r="X60" s="41" t="str">
        <f t="shared" ref="X60" si="158">IF(BC60="〇","板","")</f>
        <v/>
      </c>
      <c r="Y60" s="41" t="str">
        <f t="shared" ref="Y60" si="159">IF(BD60="〇","ガ","")</f>
        <v/>
      </c>
      <c r="Z60" s="41" t="str">
        <f t="shared" ref="Z60" si="160">IF(BE60="〇","塗","")</f>
        <v>塗</v>
      </c>
      <c r="AA60" s="41" t="str">
        <f t="shared" ref="AA60" si="161">IF(BF60="〇","防","")</f>
        <v/>
      </c>
      <c r="AB60" s="41" t="str">
        <f t="shared" ref="AB60" si="162">IF(BG60="〇","内","")</f>
        <v/>
      </c>
      <c r="AC60" s="41" t="str">
        <f t="shared" ref="AC60" si="163">IF(BH60="〇","機","")</f>
        <v/>
      </c>
      <c r="AD60" s="41" t="str">
        <f t="shared" ref="AD60" si="164">IF(BI60="〇","絶","")</f>
        <v/>
      </c>
      <c r="AE60" s="41" t="str">
        <f t="shared" ref="AE60" si="165">IF(BJ60="〇","通","")</f>
        <v/>
      </c>
      <c r="AF60" s="41" t="str">
        <f t="shared" ref="AF60" si="166">IF(BK60="〇","園","")</f>
        <v/>
      </c>
      <c r="AG60" s="41" t="str">
        <f t="shared" ref="AG60" si="167">IF(BL60="〇","井","")</f>
        <v/>
      </c>
      <c r="AH60" s="41" t="str">
        <f t="shared" ref="AH60" si="168">IF(BM60="〇","具","")</f>
        <v/>
      </c>
      <c r="AI60" s="41" t="str">
        <f t="shared" ref="AI60" si="169">IF(BN60="〇","水","")</f>
        <v>水</v>
      </c>
      <c r="AJ60" s="41" t="str">
        <f t="shared" ref="AJ60" si="170">IF(BO60="〇","消","")</f>
        <v/>
      </c>
      <c r="AK60" s="41" t="str">
        <f t="shared" ref="AK60" si="171">IF(BP60="〇","清","")</f>
        <v/>
      </c>
      <c r="AL60" s="54" t="str">
        <f t="shared" ref="AL60" si="172">IF(BQ60="〇","解","")</f>
        <v>解</v>
      </c>
      <c r="AM60" s="42" t="s">
        <v>324</v>
      </c>
      <c r="AO60" s="28" t="s">
        <v>445</v>
      </c>
      <c r="AS60" s="28" t="s">
        <v>445</v>
      </c>
      <c r="AT60" s="28" t="s">
        <v>478</v>
      </c>
      <c r="AY60" s="28" t="s">
        <v>478</v>
      </c>
      <c r="BA60" s="28" t="s">
        <v>445</v>
      </c>
      <c r="BB60" s="28" t="s">
        <v>445</v>
      </c>
      <c r="BE60" s="28" t="s">
        <v>445</v>
      </c>
      <c r="BN60" s="28" t="s">
        <v>445</v>
      </c>
      <c r="BQ60" s="28" t="s">
        <v>478</v>
      </c>
    </row>
    <row r="61" spans="1:69" ht="26.25" customHeight="1" x14ac:dyDescent="0.15">
      <c r="A61" s="16" t="s">
        <v>386</v>
      </c>
      <c r="B61" s="51">
        <v>1</v>
      </c>
      <c r="C61" s="4" t="s">
        <v>141</v>
      </c>
      <c r="D61" s="12">
        <v>13949</v>
      </c>
      <c r="E61" s="111" t="s">
        <v>95</v>
      </c>
      <c r="F61" s="25" t="s">
        <v>13</v>
      </c>
      <c r="G61" s="24" t="s">
        <v>383</v>
      </c>
      <c r="H61" s="24" t="s">
        <v>143</v>
      </c>
      <c r="I61" s="6" t="s">
        <v>96</v>
      </c>
      <c r="J61" s="40" t="str">
        <f t="shared" si="0"/>
        <v>土</v>
      </c>
      <c r="K61" s="41" t="str">
        <f t="shared" si="1"/>
        <v/>
      </c>
      <c r="L61" s="41" t="str">
        <f t="shared" si="2"/>
        <v/>
      </c>
      <c r="M61" s="41" t="str">
        <f t="shared" si="3"/>
        <v/>
      </c>
      <c r="N61" s="41" t="str">
        <f t="shared" si="4"/>
        <v>と</v>
      </c>
      <c r="O61" s="41" t="str">
        <f t="shared" si="5"/>
        <v/>
      </c>
      <c r="P61" s="41" t="str">
        <f t="shared" si="6"/>
        <v/>
      </c>
      <c r="Q61" s="41" t="str">
        <f t="shared" si="7"/>
        <v/>
      </c>
      <c r="R61" s="41" t="str">
        <f t="shared" si="8"/>
        <v/>
      </c>
      <c r="S61" s="41" t="str">
        <f t="shared" si="9"/>
        <v/>
      </c>
      <c r="T61" s="41" t="str">
        <f t="shared" si="10"/>
        <v/>
      </c>
      <c r="U61" s="41" t="str">
        <f t="shared" si="11"/>
        <v/>
      </c>
      <c r="V61" s="41" t="str">
        <f t="shared" si="12"/>
        <v/>
      </c>
      <c r="W61" s="41" t="str">
        <f t="shared" si="13"/>
        <v/>
      </c>
      <c r="X61" s="41" t="str">
        <f t="shared" si="14"/>
        <v/>
      </c>
      <c r="Y61" s="41" t="str">
        <f t="shared" si="15"/>
        <v/>
      </c>
      <c r="Z61" s="41" t="str">
        <f t="shared" si="16"/>
        <v/>
      </c>
      <c r="AA61" s="41" t="str">
        <f t="shared" si="17"/>
        <v/>
      </c>
      <c r="AB61" s="41" t="str">
        <f t="shared" si="18"/>
        <v/>
      </c>
      <c r="AC61" s="41" t="str">
        <f t="shared" si="19"/>
        <v/>
      </c>
      <c r="AD61" s="41" t="str">
        <f t="shared" si="20"/>
        <v/>
      </c>
      <c r="AE61" s="41" t="str">
        <f t="shared" si="21"/>
        <v/>
      </c>
      <c r="AF61" s="41" t="str">
        <f t="shared" si="22"/>
        <v/>
      </c>
      <c r="AG61" s="41" t="str">
        <f t="shared" si="23"/>
        <v/>
      </c>
      <c r="AH61" s="41" t="str">
        <f t="shared" si="24"/>
        <v/>
      </c>
      <c r="AI61" s="41" t="str">
        <f t="shared" si="25"/>
        <v/>
      </c>
      <c r="AJ61" s="41" t="str">
        <f t="shared" si="26"/>
        <v/>
      </c>
      <c r="AK61" s="41" t="str">
        <f t="shared" si="27"/>
        <v/>
      </c>
      <c r="AL61" s="54" t="str">
        <f t="shared" si="28"/>
        <v/>
      </c>
      <c r="AM61" s="42" t="s">
        <v>324</v>
      </c>
      <c r="AO61" s="28" t="s">
        <v>444</v>
      </c>
      <c r="AS61" s="28" t="s">
        <v>444</v>
      </c>
    </row>
    <row r="62" spans="1:69" ht="26.25" customHeight="1" x14ac:dyDescent="0.15">
      <c r="A62" s="13"/>
      <c r="B62" s="13"/>
      <c r="C62" s="2"/>
      <c r="D62" s="8"/>
      <c r="E62" s="110"/>
      <c r="F62" s="25" t="s">
        <v>272</v>
      </c>
      <c r="G62" s="24" t="s">
        <v>273</v>
      </c>
      <c r="H62" s="24" t="s">
        <v>355</v>
      </c>
      <c r="I62" s="6" t="s">
        <v>356</v>
      </c>
      <c r="J62" s="40" t="str">
        <f t="shared" si="0"/>
        <v>土</v>
      </c>
      <c r="K62" s="41" t="str">
        <f t="shared" si="1"/>
        <v/>
      </c>
      <c r="L62" s="41" t="str">
        <f t="shared" si="2"/>
        <v/>
      </c>
      <c r="M62" s="41" t="str">
        <f t="shared" si="3"/>
        <v/>
      </c>
      <c r="N62" s="41" t="str">
        <f t="shared" si="4"/>
        <v>と</v>
      </c>
      <c r="O62" s="41" t="str">
        <f t="shared" si="5"/>
        <v/>
      </c>
      <c r="P62" s="41" t="str">
        <f t="shared" si="6"/>
        <v/>
      </c>
      <c r="Q62" s="41" t="str">
        <f t="shared" si="7"/>
        <v/>
      </c>
      <c r="R62" s="41" t="str">
        <f t="shared" si="8"/>
        <v/>
      </c>
      <c r="S62" s="41" t="str">
        <f t="shared" si="9"/>
        <v/>
      </c>
      <c r="T62" s="41" t="str">
        <f t="shared" si="10"/>
        <v/>
      </c>
      <c r="U62" s="41" t="str">
        <f t="shared" si="11"/>
        <v/>
      </c>
      <c r="V62" s="41" t="str">
        <f t="shared" si="12"/>
        <v/>
      </c>
      <c r="W62" s="41" t="str">
        <f t="shared" si="13"/>
        <v/>
      </c>
      <c r="X62" s="41" t="str">
        <f t="shared" si="14"/>
        <v/>
      </c>
      <c r="Y62" s="41" t="str">
        <f t="shared" si="15"/>
        <v/>
      </c>
      <c r="Z62" s="41" t="str">
        <f t="shared" si="16"/>
        <v>塗</v>
      </c>
      <c r="AA62" s="41" t="str">
        <f t="shared" si="17"/>
        <v/>
      </c>
      <c r="AB62" s="41" t="str">
        <f t="shared" si="18"/>
        <v/>
      </c>
      <c r="AC62" s="41" t="str">
        <f t="shared" si="19"/>
        <v/>
      </c>
      <c r="AD62" s="41" t="str">
        <f t="shared" si="20"/>
        <v/>
      </c>
      <c r="AE62" s="41" t="str">
        <f t="shared" si="21"/>
        <v/>
      </c>
      <c r="AF62" s="41" t="str">
        <f t="shared" si="22"/>
        <v/>
      </c>
      <c r="AG62" s="41" t="str">
        <f t="shared" si="23"/>
        <v/>
      </c>
      <c r="AH62" s="41" t="str">
        <f t="shared" si="24"/>
        <v/>
      </c>
      <c r="AI62" s="41" t="str">
        <f t="shared" si="25"/>
        <v/>
      </c>
      <c r="AJ62" s="41" t="str">
        <f t="shared" si="26"/>
        <v/>
      </c>
      <c r="AK62" s="41" t="str">
        <f t="shared" si="27"/>
        <v/>
      </c>
      <c r="AL62" s="54" t="str">
        <f t="shared" si="28"/>
        <v/>
      </c>
      <c r="AM62" s="42" t="s">
        <v>324</v>
      </c>
      <c r="AO62" s="28" t="s">
        <v>444</v>
      </c>
      <c r="AS62" s="28" t="s">
        <v>444</v>
      </c>
      <c r="BE62" s="28" t="s">
        <v>444</v>
      </c>
    </row>
    <row r="63" spans="1:69" ht="26.25" customHeight="1" x14ac:dyDescent="0.15">
      <c r="A63" s="14"/>
      <c r="B63" s="14"/>
      <c r="C63" s="5"/>
      <c r="D63" s="15"/>
      <c r="E63" s="112"/>
      <c r="F63" s="25" t="s">
        <v>221</v>
      </c>
      <c r="G63" s="24" t="s">
        <v>392</v>
      </c>
      <c r="H63" s="24" t="s">
        <v>381</v>
      </c>
      <c r="I63" s="40" t="s">
        <v>382</v>
      </c>
      <c r="J63" s="40" t="str">
        <f t="shared" si="0"/>
        <v>土</v>
      </c>
      <c r="K63" s="41" t="str">
        <f t="shared" si="1"/>
        <v/>
      </c>
      <c r="L63" s="41" t="str">
        <f t="shared" si="2"/>
        <v/>
      </c>
      <c r="M63" s="41" t="str">
        <f t="shared" si="3"/>
        <v/>
      </c>
      <c r="N63" s="41" t="str">
        <f t="shared" si="4"/>
        <v>と</v>
      </c>
      <c r="O63" s="41" t="str">
        <f t="shared" si="5"/>
        <v/>
      </c>
      <c r="P63" s="41" t="str">
        <f t="shared" si="6"/>
        <v/>
      </c>
      <c r="Q63" s="41" t="str">
        <f t="shared" si="7"/>
        <v/>
      </c>
      <c r="R63" s="41" t="str">
        <f t="shared" si="8"/>
        <v/>
      </c>
      <c r="S63" s="41" t="str">
        <f t="shared" si="9"/>
        <v/>
      </c>
      <c r="T63" s="41" t="str">
        <f t="shared" si="10"/>
        <v/>
      </c>
      <c r="U63" s="41" t="str">
        <f t="shared" si="11"/>
        <v/>
      </c>
      <c r="V63" s="41" t="str">
        <f t="shared" si="12"/>
        <v/>
      </c>
      <c r="W63" s="41" t="str">
        <f t="shared" si="13"/>
        <v/>
      </c>
      <c r="X63" s="41" t="str">
        <f t="shared" si="14"/>
        <v/>
      </c>
      <c r="Y63" s="41" t="str">
        <f t="shared" si="15"/>
        <v/>
      </c>
      <c r="Z63" s="41" t="str">
        <f t="shared" si="16"/>
        <v>塗</v>
      </c>
      <c r="AA63" s="41" t="str">
        <f t="shared" si="17"/>
        <v/>
      </c>
      <c r="AB63" s="41" t="str">
        <f t="shared" si="18"/>
        <v/>
      </c>
      <c r="AC63" s="41" t="str">
        <f t="shared" si="19"/>
        <v/>
      </c>
      <c r="AD63" s="41" t="str">
        <f t="shared" si="20"/>
        <v/>
      </c>
      <c r="AE63" s="41" t="str">
        <f t="shared" si="21"/>
        <v/>
      </c>
      <c r="AF63" s="41" t="str">
        <f t="shared" si="22"/>
        <v/>
      </c>
      <c r="AG63" s="41" t="str">
        <f t="shared" si="23"/>
        <v/>
      </c>
      <c r="AH63" s="41" t="str">
        <f t="shared" si="24"/>
        <v/>
      </c>
      <c r="AI63" s="41" t="str">
        <f t="shared" si="25"/>
        <v/>
      </c>
      <c r="AJ63" s="41" t="str">
        <f t="shared" si="26"/>
        <v/>
      </c>
      <c r="AK63" s="41" t="str">
        <f t="shared" si="27"/>
        <v/>
      </c>
      <c r="AL63" s="54" t="str">
        <f t="shared" si="28"/>
        <v/>
      </c>
      <c r="AM63" s="42" t="s">
        <v>324</v>
      </c>
      <c r="AO63" s="28" t="s">
        <v>444</v>
      </c>
      <c r="AS63" s="28" t="s">
        <v>444</v>
      </c>
      <c r="BE63" s="28" t="s">
        <v>444</v>
      </c>
    </row>
    <row r="64" spans="1:69" ht="26.25" customHeight="1" x14ac:dyDescent="0.15">
      <c r="A64" s="14" t="s">
        <v>188</v>
      </c>
      <c r="B64" s="53">
        <v>2</v>
      </c>
      <c r="C64" s="45" t="s">
        <v>141</v>
      </c>
      <c r="D64" s="15">
        <v>19027</v>
      </c>
      <c r="E64" s="112" t="s">
        <v>367</v>
      </c>
      <c r="F64" s="47" t="s">
        <v>368</v>
      </c>
      <c r="G64" s="24" t="s">
        <v>369</v>
      </c>
      <c r="H64" s="24" t="s">
        <v>370</v>
      </c>
      <c r="I64" s="40" t="s">
        <v>371</v>
      </c>
      <c r="J64" s="40" t="str">
        <f t="shared" si="0"/>
        <v/>
      </c>
      <c r="K64" s="41" t="str">
        <f t="shared" si="1"/>
        <v/>
      </c>
      <c r="L64" s="41" t="str">
        <f t="shared" si="2"/>
        <v/>
      </c>
      <c r="M64" s="41" t="str">
        <f t="shared" si="3"/>
        <v/>
      </c>
      <c r="N64" s="41" t="str">
        <f t="shared" si="4"/>
        <v/>
      </c>
      <c r="O64" s="41" t="str">
        <f t="shared" si="5"/>
        <v/>
      </c>
      <c r="P64" s="41" t="str">
        <f t="shared" si="6"/>
        <v/>
      </c>
      <c r="Q64" s="41" t="str">
        <f t="shared" si="7"/>
        <v/>
      </c>
      <c r="R64" s="41" t="str">
        <f t="shared" si="8"/>
        <v>管</v>
      </c>
      <c r="S64" s="41" t="str">
        <f t="shared" si="9"/>
        <v/>
      </c>
      <c r="T64" s="41" t="str">
        <f t="shared" si="10"/>
        <v/>
      </c>
      <c r="U64" s="41" t="str">
        <f t="shared" si="11"/>
        <v/>
      </c>
      <c r="V64" s="41" t="str">
        <f t="shared" si="12"/>
        <v/>
      </c>
      <c r="W64" s="41" t="str">
        <f t="shared" si="13"/>
        <v/>
      </c>
      <c r="X64" s="41" t="str">
        <f t="shared" si="14"/>
        <v/>
      </c>
      <c r="Y64" s="41" t="str">
        <f t="shared" si="15"/>
        <v/>
      </c>
      <c r="Z64" s="41" t="str">
        <f t="shared" si="16"/>
        <v/>
      </c>
      <c r="AA64" s="41" t="str">
        <f t="shared" si="17"/>
        <v/>
      </c>
      <c r="AB64" s="41" t="str">
        <f t="shared" si="18"/>
        <v/>
      </c>
      <c r="AC64" s="41" t="str">
        <f t="shared" si="19"/>
        <v/>
      </c>
      <c r="AD64" s="41" t="str">
        <f t="shared" si="20"/>
        <v/>
      </c>
      <c r="AE64" s="41" t="str">
        <f t="shared" si="21"/>
        <v/>
      </c>
      <c r="AF64" s="41" t="str">
        <f t="shared" si="22"/>
        <v/>
      </c>
      <c r="AG64" s="41" t="str">
        <f t="shared" si="23"/>
        <v/>
      </c>
      <c r="AH64" s="41" t="str">
        <f t="shared" si="24"/>
        <v/>
      </c>
      <c r="AI64" s="41" t="str">
        <f t="shared" si="25"/>
        <v/>
      </c>
      <c r="AJ64" s="41" t="str">
        <f t="shared" si="26"/>
        <v/>
      </c>
      <c r="AK64" s="41" t="str">
        <f t="shared" si="27"/>
        <v/>
      </c>
      <c r="AL64" s="54" t="str">
        <f t="shared" si="28"/>
        <v/>
      </c>
      <c r="AM64" s="42" t="s">
        <v>324</v>
      </c>
      <c r="AW64" s="28" t="s">
        <v>445</v>
      </c>
    </row>
    <row r="65" spans="1:69" ht="26.25" customHeight="1" x14ac:dyDescent="0.15">
      <c r="A65" s="16" t="s">
        <v>503</v>
      </c>
      <c r="B65" s="11" t="s">
        <v>166</v>
      </c>
      <c r="C65" s="4" t="s">
        <v>141</v>
      </c>
      <c r="D65" s="23">
        <v>204</v>
      </c>
      <c r="E65" s="111" t="s">
        <v>504</v>
      </c>
      <c r="F65" s="47" t="s">
        <v>505</v>
      </c>
      <c r="G65" s="24" t="s">
        <v>510</v>
      </c>
      <c r="H65" s="24" t="s">
        <v>511</v>
      </c>
      <c r="I65" s="40" t="s">
        <v>512</v>
      </c>
      <c r="J65" s="40" t="str">
        <f t="shared" ref="J65" si="173">IF(AO65="〇","土","")</f>
        <v>土</v>
      </c>
      <c r="K65" s="41" t="str">
        <f t="shared" ref="K65" si="174">IF(AP65="〇","建","")</f>
        <v>建</v>
      </c>
      <c r="L65" s="41" t="str">
        <f t="shared" ref="L65" si="175">IF(AQ65="〇","大","")</f>
        <v/>
      </c>
      <c r="M65" s="41" t="str">
        <f t="shared" ref="M65" si="176">IF(AR65="〇","左","")</f>
        <v/>
      </c>
      <c r="N65" s="41" t="str">
        <f t="shared" ref="N65" si="177">IF(AS65="〇","と","")</f>
        <v>と</v>
      </c>
      <c r="O65" s="41" t="str">
        <f t="shared" ref="O65" si="178">IF(AT65="〇","石","")</f>
        <v>石</v>
      </c>
      <c r="P65" s="41" t="str">
        <f t="shared" ref="P65" si="179">IF(AU65="〇","屋","")</f>
        <v>屋</v>
      </c>
      <c r="Q65" s="41" t="str">
        <f t="shared" ref="Q65" si="180">IF(AV65="〇","電","")</f>
        <v/>
      </c>
      <c r="R65" s="41" t="str">
        <f t="shared" ref="R65" si="181">IF(AW65="〇","管","")</f>
        <v>管</v>
      </c>
      <c r="S65" s="41" t="str">
        <f t="shared" ref="S65" si="182">IF(AX65="〇","タ","")</f>
        <v/>
      </c>
      <c r="T65" s="41" t="str">
        <f t="shared" ref="T65" si="183">IF(AY65="〇","鋼","")</f>
        <v>鋼</v>
      </c>
      <c r="U65" s="41" t="str">
        <f t="shared" ref="U65" si="184">IF(AZ65="〇","筋","")</f>
        <v/>
      </c>
      <c r="V65" s="41" t="str">
        <f t="shared" ref="V65" si="185">IF(BA65="〇","舗","")</f>
        <v>舗</v>
      </c>
      <c r="W65" s="41" t="str">
        <f t="shared" ref="W65" si="186">IF(BB65="〇","し","")</f>
        <v>し</v>
      </c>
      <c r="X65" s="41" t="str">
        <f t="shared" ref="X65" si="187">IF(BC65="〇","板","")</f>
        <v/>
      </c>
      <c r="Y65" s="41" t="str">
        <f t="shared" ref="Y65" si="188">IF(BD65="〇","ガ","")</f>
        <v/>
      </c>
      <c r="Z65" s="41" t="str">
        <f t="shared" ref="Z65" si="189">IF(BE65="〇","塗","")</f>
        <v>塗</v>
      </c>
      <c r="AA65" s="41" t="str">
        <f t="shared" ref="AA65" si="190">IF(BF65="〇","防","")</f>
        <v>防</v>
      </c>
      <c r="AB65" s="41" t="str">
        <f t="shared" ref="AB65" si="191">IF(BG65="〇","内","")</f>
        <v/>
      </c>
      <c r="AC65" s="41" t="str">
        <f t="shared" ref="AC65" si="192">IF(BH65="〇","機","")</f>
        <v/>
      </c>
      <c r="AD65" s="41" t="str">
        <f t="shared" ref="AD65" si="193">IF(BI65="〇","絶","")</f>
        <v/>
      </c>
      <c r="AE65" s="41" t="str">
        <f t="shared" ref="AE65" si="194">IF(BJ65="〇","通","")</f>
        <v/>
      </c>
      <c r="AF65" s="41" t="str">
        <f t="shared" ref="AF65" si="195">IF(BK65="〇","園","")</f>
        <v/>
      </c>
      <c r="AG65" s="41" t="str">
        <f t="shared" ref="AG65" si="196">IF(BL65="〇","井","")</f>
        <v/>
      </c>
      <c r="AH65" s="41" t="str">
        <f t="shared" ref="AH65" si="197">IF(BM65="〇","具","")</f>
        <v/>
      </c>
      <c r="AI65" s="41" t="str">
        <f t="shared" ref="AI65" si="198">IF(BN65="〇","水","")</f>
        <v>水</v>
      </c>
      <c r="AJ65" s="41" t="str">
        <f t="shared" ref="AJ65" si="199">IF(BO65="〇","消","")</f>
        <v/>
      </c>
      <c r="AK65" s="41" t="str">
        <f t="shared" ref="AK65" si="200">IF(BP65="〇","清","")</f>
        <v/>
      </c>
      <c r="AL65" s="54" t="str">
        <f t="shared" ref="AL65" si="201">IF(BQ65="〇","解","")</f>
        <v>解</v>
      </c>
      <c r="AM65" s="80">
        <v>46113</v>
      </c>
      <c r="AO65" s="28" t="s">
        <v>445</v>
      </c>
      <c r="AP65" s="28" t="s">
        <v>445</v>
      </c>
      <c r="AS65" s="28" t="s">
        <v>445</v>
      </c>
      <c r="AT65" s="28" t="s">
        <v>445</v>
      </c>
      <c r="AU65" s="28" t="s">
        <v>445</v>
      </c>
      <c r="AW65" s="28" t="s">
        <v>445</v>
      </c>
      <c r="AY65" s="28" t="s">
        <v>445</v>
      </c>
      <c r="BA65" s="28" t="s">
        <v>445</v>
      </c>
      <c r="BB65" s="28" t="s">
        <v>445</v>
      </c>
      <c r="BE65" s="28" t="s">
        <v>445</v>
      </c>
      <c r="BF65" s="28" t="s">
        <v>445</v>
      </c>
      <c r="BN65" s="28" t="s">
        <v>445</v>
      </c>
      <c r="BQ65" s="28" t="s">
        <v>445</v>
      </c>
    </row>
    <row r="66" spans="1:69" ht="26.25" customHeight="1" x14ac:dyDescent="0.15">
      <c r="A66" s="14"/>
      <c r="B66" s="53"/>
      <c r="C66" s="5"/>
      <c r="D66" s="15"/>
      <c r="E66" s="112"/>
      <c r="F66" s="47" t="s">
        <v>506</v>
      </c>
      <c r="G66" s="24" t="s">
        <v>507</v>
      </c>
      <c r="H66" s="24" t="s">
        <v>508</v>
      </c>
      <c r="I66" s="40" t="s">
        <v>509</v>
      </c>
      <c r="J66" s="40" t="str">
        <f t="shared" ref="J66" si="202">IF(AO66="〇","土","")</f>
        <v/>
      </c>
      <c r="K66" s="41" t="str">
        <f t="shared" ref="K66" si="203">IF(AP66="〇","建","")</f>
        <v>建</v>
      </c>
      <c r="L66" s="41" t="str">
        <f t="shared" ref="L66" si="204">IF(AQ66="〇","大","")</f>
        <v/>
      </c>
      <c r="M66" s="41" t="str">
        <f t="shared" ref="M66" si="205">IF(AR66="〇","左","")</f>
        <v/>
      </c>
      <c r="N66" s="41" t="str">
        <f t="shared" ref="N66" si="206">IF(AS66="〇","と","")</f>
        <v/>
      </c>
      <c r="O66" s="41" t="str">
        <f t="shared" ref="O66" si="207">IF(AT66="〇","石","")</f>
        <v/>
      </c>
      <c r="P66" s="41" t="str">
        <f t="shared" ref="P66" si="208">IF(AU66="〇","屋","")</f>
        <v>屋</v>
      </c>
      <c r="Q66" s="41" t="str">
        <f t="shared" ref="Q66" si="209">IF(AV66="〇","電","")</f>
        <v/>
      </c>
      <c r="R66" s="41" t="str">
        <f t="shared" ref="R66" si="210">IF(AW66="〇","管","")</f>
        <v/>
      </c>
      <c r="S66" s="41" t="str">
        <f t="shared" ref="S66" si="211">IF(AX66="〇","タ","")</f>
        <v/>
      </c>
      <c r="T66" s="41" t="str">
        <f t="shared" ref="T66" si="212">IF(AY66="〇","鋼","")</f>
        <v/>
      </c>
      <c r="U66" s="41" t="str">
        <f t="shared" ref="U66" si="213">IF(AZ66="〇","筋","")</f>
        <v/>
      </c>
      <c r="V66" s="41" t="str">
        <f t="shared" ref="V66" si="214">IF(BA66="〇","舗","")</f>
        <v/>
      </c>
      <c r="W66" s="41" t="str">
        <f t="shared" ref="W66" si="215">IF(BB66="〇","し","")</f>
        <v/>
      </c>
      <c r="X66" s="41" t="str">
        <f t="shared" ref="X66" si="216">IF(BC66="〇","板","")</f>
        <v/>
      </c>
      <c r="Y66" s="41" t="str">
        <f t="shared" ref="Y66" si="217">IF(BD66="〇","ガ","")</f>
        <v/>
      </c>
      <c r="Z66" s="41" t="str">
        <f t="shared" ref="Z66" si="218">IF(BE66="〇","塗","")</f>
        <v/>
      </c>
      <c r="AA66" s="41" t="str">
        <f t="shared" ref="AA66" si="219">IF(BF66="〇","防","")</f>
        <v/>
      </c>
      <c r="AB66" s="41" t="str">
        <f t="shared" ref="AB66" si="220">IF(BG66="〇","内","")</f>
        <v/>
      </c>
      <c r="AC66" s="41" t="str">
        <f t="shared" ref="AC66" si="221">IF(BH66="〇","機","")</f>
        <v/>
      </c>
      <c r="AD66" s="41" t="str">
        <f t="shared" ref="AD66" si="222">IF(BI66="〇","絶","")</f>
        <v/>
      </c>
      <c r="AE66" s="41" t="str">
        <f t="shared" ref="AE66" si="223">IF(BJ66="〇","通","")</f>
        <v/>
      </c>
      <c r="AF66" s="41" t="str">
        <f t="shared" ref="AF66" si="224">IF(BK66="〇","園","")</f>
        <v/>
      </c>
      <c r="AG66" s="41" t="str">
        <f t="shared" ref="AG66" si="225">IF(BL66="〇","井","")</f>
        <v/>
      </c>
      <c r="AH66" s="41" t="str">
        <f t="shared" ref="AH66" si="226">IF(BM66="〇","具","")</f>
        <v/>
      </c>
      <c r="AI66" s="41" t="str">
        <f t="shared" ref="AI66" si="227">IF(BN66="〇","水","")</f>
        <v/>
      </c>
      <c r="AJ66" s="41" t="str">
        <f t="shared" ref="AJ66" si="228">IF(BO66="〇","消","")</f>
        <v/>
      </c>
      <c r="AK66" s="41" t="str">
        <f t="shared" ref="AK66" si="229">IF(BP66="〇","清","")</f>
        <v/>
      </c>
      <c r="AL66" s="54" t="str">
        <f t="shared" ref="AL66" si="230">IF(BQ66="〇","解","")</f>
        <v/>
      </c>
      <c r="AM66" s="80">
        <v>46113</v>
      </c>
      <c r="AP66" s="28" t="s">
        <v>445</v>
      </c>
      <c r="AU66" s="28" t="s">
        <v>478</v>
      </c>
    </row>
    <row r="67" spans="1:69" ht="26.25" customHeight="1" x14ac:dyDescent="0.15">
      <c r="A67" s="40" t="s">
        <v>148</v>
      </c>
      <c r="B67" s="14" t="s">
        <v>166</v>
      </c>
      <c r="C67" s="5" t="s">
        <v>141</v>
      </c>
      <c r="D67" s="15">
        <v>3955</v>
      </c>
      <c r="E67" s="112" t="s">
        <v>31</v>
      </c>
      <c r="F67" s="47" t="s">
        <v>10</v>
      </c>
      <c r="G67" s="24" t="s">
        <v>212</v>
      </c>
      <c r="H67" s="24" t="s">
        <v>32</v>
      </c>
      <c r="I67" s="40" t="s">
        <v>33</v>
      </c>
      <c r="J67" s="40" t="str">
        <f t="shared" si="0"/>
        <v/>
      </c>
      <c r="K67" s="41" t="str">
        <f t="shared" si="1"/>
        <v/>
      </c>
      <c r="L67" s="41" t="str">
        <f t="shared" si="2"/>
        <v/>
      </c>
      <c r="M67" s="41" t="str">
        <f t="shared" si="3"/>
        <v/>
      </c>
      <c r="N67" s="41" t="str">
        <f t="shared" si="4"/>
        <v/>
      </c>
      <c r="O67" s="41" t="str">
        <f t="shared" si="5"/>
        <v/>
      </c>
      <c r="P67" s="41" t="str">
        <f t="shared" si="6"/>
        <v/>
      </c>
      <c r="Q67" s="41" t="str">
        <f t="shared" si="7"/>
        <v>電</v>
      </c>
      <c r="R67" s="41" t="str">
        <f t="shared" si="8"/>
        <v/>
      </c>
      <c r="S67" s="41" t="str">
        <f t="shared" si="9"/>
        <v/>
      </c>
      <c r="T67" s="41" t="str">
        <f t="shared" si="10"/>
        <v/>
      </c>
      <c r="U67" s="41" t="str">
        <f t="shared" si="11"/>
        <v/>
      </c>
      <c r="V67" s="41" t="str">
        <f t="shared" si="12"/>
        <v/>
      </c>
      <c r="W67" s="41" t="str">
        <f t="shared" si="13"/>
        <v/>
      </c>
      <c r="X67" s="41" t="str">
        <f t="shared" si="14"/>
        <v/>
      </c>
      <c r="Y67" s="41" t="str">
        <f t="shared" si="15"/>
        <v/>
      </c>
      <c r="Z67" s="41" t="str">
        <f t="shared" si="16"/>
        <v/>
      </c>
      <c r="AA67" s="41" t="str">
        <f t="shared" si="17"/>
        <v/>
      </c>
      <c r="AB67" s="41" t="str">
        <f t="shared" si="18"/>
        <v/>
      </c>
      <c r="AC67" s="41" t="str">
        <f t="shared" si="19"/>
        <v/>
      </c>
      <c r="AD67" s="41" t="str">
        <f t="shared" si="20"/>
        <v/>
      </c>
      <c r="AE67" s="41" t="str">
        <f t="shared" si="21"/>
        <v/>
      </c>
      <c r="AF67" s="41" t="str">
        <f t="shared" si="22"/>
        <v/>
      </c>
      <c r="AG67" s="41" t="str">
        <f t="shared" si="23"/>
        <v/>
      </c>
      <c r="AH67" s="41" t="str">
        <f t="shared" si="24"/>
        <v/>
      </c>
      <c r="AI67" s="41" t="str">
        <f t="shared" si="25"/>
        <v/>
      </c>
      <c r="AJ67" s="41" t="str">
        <f t="shared" si="26"/>
        <v>消</v>
      </c>
      <c r="AK67" s="41" t="str">
        <f t="shared" si="27"/>
        <v/>
      </c>
      <c r="AL67" s="54" t="str">
        <f t="shared" si="28"/>
        <v/>
      </c>
      <c r="AM67" s="42" t="s">
        <v>324</v>
      </c>
      <c r="AV67" s="28" t="s">
        <v>445</v>
      </c>
      <c r="BO67" s="28" t="s">
        <v>445</v>
      </c>
    </row>
    <row r="68" spans="1:69" ht="26.25" customHeight="1" x14ac:dyDescent="0.15">
      <c r="A68" s="6" t="s">
        <v>148</v>
      </c>
      <c r="B68" s="6" t="s">
        <v>166</v>
      </c>
      <c r="C68" s="7" t="s">
        <v>141</v>
      </c>
      <c r="D68" s="21">
        <v>4221</v>
      </c>
      <c r="E68" s="116" t="s">
        <v>34</v>
      </c>
      <c r="F68" s="25" t="s">
        <v>189</v>
      </c>
      <c r="G68" s="24" t="s">
        <v>190</v>
      </c>
      <c r="H68" s="24" t="s">
        <v>213</v>
      </c>
      <c r="I68" s="6" t="s">
        <v>214</v>
      </c>
      <c r="J68" s="40" t="str">
        <f t="shared" si="0"/>
        <v/>
      </c>
      <c r="K68" s="41" t="str">
        <f t="shared" si="1"/>
        <v/>
      </c>
      <c r="L68" s="41" t="str">
        <f t="shared" si="2"/>
        <v/>
      </c>
      <c r="M68" s="41" t="str">
        <f t="shared" si="3"/>
        <v/>
      </c>
      <c r="N68" s="41" t="str">
        <f t="shared" si="4"/>
        <v/>
      </c>
      <c r="O68" s="41" t="str">
        <f t="shared" si="5"/>
        <v/>
      </c>
      <c r="P68" s="41" t="str">
        <f t="shared" si="6"/>
        <v/>
      </c>
      <c r="Q68" s="41" t="str">
        <f t="shared" si="7"/>
        <v>電</v>
      </c>
      <c r="R68" s="41" t="str">
        <f t="shared" si="8"/>
        <v/>
      </c>
      <c r="S68" s="41" t="str">
        <f t="shared" si="9"/>
        <v/>
      </c>
      <c r="T68" s="41" t="str">
        <f t="shared" si="10"/>
        <v/>
      </c>
      <c r="U68" s="41" t="str">
        <f t="shared" si="11"/>
        <v/>
      </c>
      <c r="V68" s="41" t="str">
        <f t="shared" si="12"/>
        <v/>
      </c>
      <c r="W68" s="41" t="str">
        <f t="shared" si="13"/>
        <v/>
      </c>
      <c r="X68" s="41" t="str">
        <f t="shared" si="14"/>
        <v/>
      </c>
      <c r="Y68" s="41" t="str">
        <f t="shared" si="15"/>
        <v/>
      </c>
      <c r="Z68" s="41" t="str">
        <f t="shared" si="16"/>
        <v/>
      </c>
      <c r="AA68" s="41" t="str">
        <f t="shared" si="17"/>
        <v/>
      </c>
      <c r="AB68" s="41" t="str">
        <f t="shared" si="18"/>
        <v/>
      </c>
      <c r="AC68" s="41" t="str">
        <f t="shared" si="19"/>
        <v/>
      </c>
      <c r="AD68" s="41" t="str">
        <f t="shared" si="20"/>
        <v/>
      </c>
      <c r="AE68" s="41" t="str">
        <f t="shared" si="21"/>
        <v>通</v>
      </c>
      <c r="AF68" s="41" t="str">
        <f t="shared" si="22"/>
        <v/>
      </c>
      <c r="AG68" s="41" t="str">
        <f t="shared" si="23"/>
        <v/>
      </c>
      <c r="AH68" s="41" t="str">
        <f t="shared" si="24"/>
        <v/>
      </c>
      <c r="AI68" s="41" t="str">
        <f t="shared" si="25"/>
        <v/>
      </c>
      <c r="AJ68" s="41" t="str">
        <f t="shared" si="26"/>
        <v/>
      </c>
      <c r="AK68" s="41" t="str">
        <f t="shared" si="27"/>
        <v/>
      </c>
      <c r="AL68" s="54" t="str">
        <f t="shared" si="28"/>
        <v/>
      </c>
      <c r="AM68" s="42" t="s">
        <v>324</v>
      </c>
      <c r="AV68" s="28" t="s">
        <v>445</v>
      </c>
      <c r="BJ68" s="28" t="s">
        <v>445</v>
      </c>
    </row>
    <row r="69" spans="1:69" ht="26.25" customHeight="1" x14ac:dyDescent="0.15">
      <c r="A69" s="13" t="s">
        <v>148</v>
      </c>
      <c r="B69" s="13" t="s">
        <v>166</v>
      </c>
      <c r="C69" s="2" t="s">
        <v>141</v>
      </c>
      <c r="D69" s="8">
        <v>12174</v>
      </c>
      <c r="E69" s="110" t="s">
        <v>97</v>
      </c>
      <c r="F69" s="27" t="s">
        <v>334</v>
      </c>
      <c r="G69" s="24" t="s">
        <v>215</v>
      </c>
      <c r="H69" s="24" t="s">
        <v>476</v>
      </c>
      <c r="I69" s="6" t="s">
        <v>98</v>
      </c>
      <c r="J69" s="40" t="str">
        <f t="shared" si="0"/>
        <v>土</v>
      </c>
      <c r="K69" s="41" t="str">
        <f t="shared" si="1"/>
        <v/>
      </c>
      <c r="L69" s="41" t="str">
        <f t="shared" si="2"/>
        <v/>
      </c>
      <c r="M69" s="41" t="str">
        <f t="shared" si="3"/>
        <v/>
      </c>
      <c r="N69" s="41" t="str">
        <f t="shared" si="4"/>
        <v>と</v>
      </c>
      <c r="O69" s="41" t="str">
        <f t="shared" si="5"/>
        <v>石</v>
      </c>
      <c r="P69" s="41" t="str">
        <f t="shared" si="6"/>
        <v/>
      </c>
      <c r="Q69" s="41" t="str">
        <f t="shared" si="7"/>
        <v/>
      </c>
      <c r="R69" s="41" t="str">
        <f t="shared" si="8"/>
        <v/>
      </c>
      <c r="S69" s="41" t="str">
        <f t="shared" si="9"/>
        <v/>
      </c>
      <c r="T69" s="41" t="str">
        <f t="shared" si="10"/>
        <v>鋼</v>
      </c>
      <c r="U69" s="41" t="str">
        <f t="shared" si="11"/>
        <v/>
      </c>
      <c r="V69" s="41" t="str">
        <f t="shared" si="12"/>
        <v>舗</v>
      </c>
      <c r="W69" s="41" t="str">
        <f t="shared" si="13"/>
        <v>し</v>
      </c>
      <c r="X69" s="41" t="str">
        <f t="shared" si="14"/>
        <v/>
      </c>
      <c r="Y69" s="41" t="str">
        <f t="shared" si="15"/>
        <v/>
      </c>
      <c r="Z69" s="41" t="str">
        <f t="shared" si="16"/>
        <v>塗</v>
      </c>
      <c r="AA69" s="41" t="str">
        <f t="shared" si="17"/>
        <v/>
      </c>
      <c r="AB69" s="41" t="str">
        <f t="shared" si="18"/>
        <v/>
      </c>
      <c r="AC69" s="41" t="str">
        <f t="shared" si="19"/>
        <v/>
      </c>
      <c r="AD69" s="41" t="str">
        <f t="shared" si="20"/>
        <v/>
      </c>
      <c r="AE69" s="41" t="str">
        <f t="shared" si="21"/>
        <v/>
      </c>
      <c r="AF69" s="41" t="str">
        <f t="shared" si="22"/>
        <v/>
      </c>
      <c r="AG69" s="41" t="str">
        <f t="shared" si="23"/>
        <v/>
      </c>
      <c r="AH69" s="41" t="str">
        <f t="shared" si="24"/>
        <v/>
      </c>
      <c r="AI69" s="41" t="str">
        <f t="shared" si="25"/>
        <v>水</v>
      </c>
      <c r="AJ69" s="41" t="str">
        <f t="shared" si="26"/>
        <v/>
      </c>
      <c r="AK69" s="41" t="str">
        <f t="shared" si="27"/>
        <v/>
      </c>
      <c r="AL69" s="54" t="str">
        <f t="shared" si="28"/>
        <v>解</v>
      </c>
      <c r="AM69" s="42" t="s">
        <v>324</v>
      </c>
      <c r="AO69" s="28" t="s">
        <v>445</v>
      </c>
      <c r="AS69" s="28" t="s">
        <v>445</v>
      </c>
      <c r="AT69" s="28" t="s">
        <v>445</v>
      </c>
      <c r="AY69" s="28" t="s">
        <v>445</v>
      </c>
      <c r="BA69" s="28" t="s">
        <v>445</v>
      </c>
      <c r="BB69" s="28" t="s">
        <v>445</v>
      </c>
      <c r="BE69" s="28" t="s">
        <v>445</v>
      </c>
      <c r="BN69" s="28" t="s">
        <v>445</v>
      </c>
      <c r="BQ69" s="28" t="s">
        <v>445</v>
      </c>
    </row>
    <row r="70" spans="1:69" ht="26.25" customHeight="1" x14ac:dyDescent="0.15">
      <c r="A70" s="17"/>
      <c r="B70" s="14"/>
      <c r="C70" s="5"/>
      <c r="D70" s="15"/>
      <c r="E70" s="112"/>
      <c r="F70" s="25" t="s">
        <v>0</v>
      </c>
      <c r="G70" s="24" t="s">
        <v>274</v>
      </c>
      <c r="H70" s="24" t="s">
        <v>289</v>
      </c>
      <c r="I70" s="6" t="s">
        <v>99</v>
      </c>
      <c r="J70" s="40" t="str">
        <f t="shared" si="0"/>
        <v>土</v>
      </c>
      <c r="K70" s="41" t="str">
        <f t="shared" si="1"/>
        <v>建</v>
      </c>
      <c r="L70" s="41" t="str">
        <f t="shared" si="2"/>
        <v>大</v>
      </c>
      <c r="M70" s="41" t="str">
        <f t="shared" si="3"/>
        <v>左</v>
      </c>
      <c r="N70" s="41" t="str">
        <f t="shared" si="4"/>
        <v>と</v>
      </c>
      <c r="O70" s="41" t="str">
        <f t="shared" si="5"/>
        <v>石</v>
      </c>
      <c r="P70" s="41" t="str">
        <f t="shared" si="6"/>
        <v>屋</v>
      </c>
      <c r="Q70" s="41" t="str">
        <f t="shared" si="7"/>
        <v/>
      </c>
      <c r="R70" s="41" t="str">
        <f t="shared" si="8"/>
        <v/>
      </c>
      <c r="S70" s="41" t="str">
        <f t="shared" si="9"/>
        <v>タ</v>
      </c>
      <c r="T70" s="41" t="str">
        <f t="shared" si="10"/>
        <v>鋼</v>
      </c>
      <c r="U70" s="41" t="str">
        <f t="shared" si="11"/>
        <v>筋</v>
      </c>
      <c r="V70" s="41" t="str">
        <f t="shared" si="12"/>
        <v>舗</v>
      </c>
      <c r="W70" s="41" t="str">
        <f t="shared" si="13"/>
        <v>し</v>
      </c>
      <c r="X70" s="41" t="str">
        <f t="shared" si="14"/>
        <v>板</v>
      </c>
      <c r="Y70" s="41" t="str">
        <f t="shared" si="15"/>
        <v>ガ</v>
      </c>
      <c r="Z70" s="41" t="str">
        <f t="shared" si="16"/>
        <v>塗</v>
      </c>
      <c r="AA70" s="41" t="str">
        <f t="shared" si="17"/>
        <v>防</v>
      </c>
      <c r="AB70" s="41" t="str">
        <f t="shared" si="18"/>
        <v>内</v>
      </c>
      <c r="AC70" s="41" t="str">
        <f t="shared" si="19"/>
        <v/>
      </c>
      <c r="AD70" s="41" t="str">
        <f t="shared" si="20"/>
        <v>絶</v>
      </c>
      <c r="AE70" s="41" t="str">
        <f t="shared" si="21"/>
        <v/>
      </c>
      <c r="AF70" s="41" t="str">
        <f t="shared" si="22"/>
        <v/>
      </c>
      <c r="AG70" s="41" t="str">
        <f t="shared" si="23"/>
        <v/>
      </c>
      <c r="AH70" s="41" t="str">
        <f t="shared" si="24"/>
        <v>具</v>
      </c>
      <c r="AI70" s="41" t="str">
        <f t="shared" si="25"/>
        <v>水</v>
      </c>
      <c r="AJ70" s="41" t="str">
        <f t="shared" si="26"/>
        <v/>
      </c>
      <c r="AK70" s="41" t="str">
        <f t="shared" si="27"/>
        <v/>
      </c>
      <c r="AL70" s="54" t="str">
        <f t="shared" si="28"/>
        <v>解</v>
      </c>
      <c r="AM70" s="42" t="s">
        <v>324</v>
      </c>
      <c r="AO70" s="28" t="s">
        <v>445</v>
      </c>
      <c r="AP70" s="28" t="s">
        <v>445</v>
      </c>
      <c r="AQ70" s="28" t="s">
        <v>445</v>
      </c>
      <c r="AR70" s="28" t="s">
        <v>445</v>
      </c>
      <c r="AS70" s="28" t="s">
        <v>445</v>
      </c>
      <c r="AT70" s="28" t="s">
        <v>445</v>
      </c>
      <c r="AU70" s="28" t="s">
        <v>445</v>
      </c>
      <c r="AX70" s="28" t="s">
        <v>445</v>
      </c>
      <c r="AY70" s="28" t="s">
        <v>445</v>
      </c>
      <c r="AZ70" s="28" t="s">
        <v>445</v>
      </c>
      <c r="BA70" s="28" t="s">
        <v>445</v>
      </c>
      <c r="BB70" s="28" t="s">
        <v>445</v>
      </c>
      <c r="BC70" s="28" t="s">
        <v>445</v>
      </c>
      <c r="BD70" s="28" t="s">
        <v>445</v>
      </c>
      <c r="BE70" s="28" t="s">
        <v>445</v>
      </c>
      <c r="BF70" s="28" t="s">
        <v>445</v>
      </c>
      <c r="BG70" s="28" t="s">
        <v>445</v>
      </c>
      <c r="BI70" s="28" t="s">
        <v>445</v>
      </c>
      <c r="BM70" s="28" t="s">
        <v>445</v>
      </c>
      <c r="BN70" s="28" t="s">
        <v>445</v>
      </c>
      <c r="BQ70" s="28" t="s">
        <v>445</v>
      </c>
    </row>
    <row r="71" spans="1:69" ht="26.25" customHeight="1" x14ac:dyDescent="0.15">
      <c r="A71" s="11" t="s">
        <v>148</v>
      </c>
      <c r="B71" s="13" t="s">
        <v>166</v>
      </c>
      <c r="C71" s="4" t="s">
        <v>141</v>
      </c>
      <c r="D71" s="23">
        <v>13647</v>
      </c>
      <c r="E71" s="113" t="s">
        <v>100</v>
      </c>
      <c r="F71" s="25" t="s">
        <v>20</v>
      </c>
      <c r="G71" s="24" t="s">
        <v>101</v>
      </c>
      <c r="H71" s="24" t="s">
        <v>102</v>
      </c>
      <c r="I71" s="6" t="s">
        <v>103</v>
      </c>
      <c r="J71" s="40" t="str">
        <f t="shared" si="0"/>
        <v>土</v>
      </c>
      <c r="K71" s="41" t="str">
        <f t="shared" si="1"/>
        <v>建</v>
      </c>
      <c r="L71" s="41" t="str">
        <f t="shared" si="2"/>
        <v>大</v>
      </c>
      <c r="M71" s="41" t="str">
        <f t="shared" si="3"/>
        <v>左</v>
      </c>
      <c r="N71" s="41" t="str">
        <f t="shared" si="4"/>
        <v>と</v>
      </c>
      <c r="O71" s="41" t="str">
        <f t="shared" si="5"/>
        <v>石</v>
      </c>
      <c r="P71" s="41" t="str">
        <f t="shared" si="6"/>
        <v>屋</v>
      </c>
      <c r="Q71" s="41" t="str">
        <f t="shared" si="7"/>
        <v/>
      </c>
      <c r="R71" s="41" t="str">
        <f t="shared" si="8"/>
        <v/>
      </c>
      <c r="S71" s="41" t="str">
        <f t="shared" si="9"/>
        <v>タ</v>
      </c>
      <c r="T71" s="41" t="str">
        <f t="shared" si="10"/>
        <v>鋼</v>
      </c>
      <c r="U71" s="41" t="str">
        <f t="shared" si="11"/>
        <v>筋</v>
      </c>
      <c r="V71" s="41" t="str">
        <f t="shared" si="12"/>
        <v>舗</v>
      </c>
      <c r="W71" s="41" t="str">
        <f t="shared" si="13"/>
        <v>し</v>
      </c>
      <c r="X71" s="41" t="str">
        <f t="shared" si="14"/>
        <v>板</v>
      </c>
      <c r="Y71" s="41" t="str">
        <f t="shared" si="15"/>
        <v>ガ</v>
      </c>
      <c r="Z71" s="41" t="str">
        <f t="shared" si="16"/>
        <v>塗</v>
      </c>
      <c r="AA71" s="41" t="str">
        <f t="shared" si="17"/>
        <v>防</v>
      </c>
      <c r="AB71" s="41" t="str">
        <f t="shared" si="18"/>
        <v>内</v>
      </c>
      <c r="AC71" s="41" t="str">
        <f t="shared" si="19"/>
        <v/>
      </c>
      <c r="AD71" s="41" t="str">
        <f t="shared" si="20"/>
        <v>絶</v>
      </c>
      <c r="AE71" s="41" t="str">
        <f t="shared" si="21"/>
        <v/>
      </c>
      <c r="AF71" s="41" t="str">
        <f t="shared" si="22"/>
        <v/>
      </c>
      <c r="AG71" s="41" t="str">
        <f t="shared" si="23"/>
        <v/>
      </c>
      <c r="AH71" s="41" t="str">
        <f t="shared" si="24"/>
        <v>具</v>
      </c>
      <c r="AI71" s="41" t="str">
        <f t="shared" si="25"/>
        <v>水</v>
      </c>
      <c r="AJ71" s="41" t="str">
        <f t="shared" si="26"/>
        <v/>
      </c>
      <c r="AK71" s="41" t="str">
        <f t="shared" si="27"/>
        <v/>
      </c>
      <c r="AL71" s="54" t="str">
        <f t="shared" si="28"/>
        <v>解</v>
      </c>
      <c r="AM71" s="42" t="s">
        <v>324</v>
      </c>
      <c r="AO71" s="28" t="s">
        <v>445</v>
      </c>
      <c r="AP71" s="28" t="s">
        <v>445</v>
      </c>
      <c r="AQ71" s="28" t="s">
        <v>445</v>
      </c>
      <c r="AR71" s="28" t="s">
        <v>445</v>
      </c>
      <c r="AS71" s="28" t="s">
        <v>445</v>
      </c>
      <c r="AT71" s="28" t="s">
        <v>445</v>
      </c>
      <c r="AU71" s="28" t="s">
        <v>445</v>
      </c>
      <c r="AX71" s="28" t="s">
        <v>445</v>
      </c>
      <c r="AY71" s="28" t="s">
        <v>445</v>
      </c>
      <c r="AZ71" s="28" t="s">
        <v>445</v>
      </c>
      <c r="BA71" s="28" t="s">
        <v>445</v>
      </c>
      <c r="BB71" s="28" t="s">
        <v>445</v>
      </c>
      <c r="BC71" s="28" t="s">
        <v>445</v>
      </c>
      <c r="BD71" s="28" t="s">
        <v>445</v>
      </c>
      <c r="BE71" s="28" t="s">
        <v>445</v>
      </c>
      <c r="BF71" s="28" t="s">
        <v>445</v>
      </c>
      <c r="BG71" s="28" t="s">
        <v>445</v>
      </c>
      <c r="BI71" s="28" t="s">
        <v>445</v>
      </c>
      <c r="BM71" s="28" t="s">
        <v>445</v>
      </c>
      <c r="BN71" s="28" t="s">
        <v>445</v>
      </c>
      <c r="BQ71" s="28" t="s">
        <v>445</v>
      </c>
    </row>
    <row r="72" spans="1:69" ht="26.25" customHeight="1" x14ac:dyDescent="0.15">
      <c r="A72" s="14"/>
      <c r="B72" s="14"/>
      <c r="C72" s="5"/>
      <c r="D72" s="22"/>
      <c r="E72" s="114"/>
      <c r="F72" s="25" t="s">
        <v>0</v>
      </c>
      <c r="G72" s="24" t="s">
        <v>384</v>
      </c>
      <c r="H72" s="24" t="s">
        <v>357</v>
      </c>
      <c r="I72" s="6" t="s">
        <v>191</v>
      </c>
      <c r="J72" s="40" t="str">
        <f t="shared" si="0"/>
        <v>土</v>
      </c>
      <c r="K72" s="41" t="str">
        <f t="shared" si="1"/>
        <v>建</v>
      </c>
      <c r="L72" s="41" t="str">
        <f t="shared" si="2"/>
        <v>大</v>
      </c>
      <c r="M72" s="41" t="str">
        <f t="shared" si="3"/>
        <v>左</v>
      </c>
      <c r="N72" s="41" t="str">
        <f t="shared" si="4"/>
        <v>と</v>
      </c>
      <c r="O72" s="41" t="str">
        <f t="shared" si="5"/>
        <v>石</v>
      </c>
      <c r="P72" s="41" t="str">
        <f t="shared" si="6"/>
        <v>屋</v>
      </c>
      <c r="Q72" s="41" t="str">
        <f t="shared" si="7"/>
        <v/>
      </c>
      <c r="R72" s="41" t="str">
        <f t="shared" si="8"/>
        <v/>
      </c>
      <c r="S72" s="41" t="str">
        <f t="shared" si="9"/>
        <v>タ</v>
      </c>
      <c r="T72" s="41" t="str">
        <f t="shared" si="10"/>
        <v>鋼</v>
      </c>
      <c r="U72" s="41" t="str">
        <f t="shared" si="11"/>
        <v>筋</v>
      </c>
      <c r="V72" s="41" t="str">
        <f t="shared" si="12"/>
        <v>舗</v>
      </c>
      <c r="W72" s="41" t="str">
        <f t="shared" si="13"/>
        <v>し</v>
      </c>
      <c r="X72" s="41" t="str">
        <f t="shared" si="14"/>
        <v>板</v>
      </c>
      <c r="Y72" s="41" t="str">
        <f t="shared" si="15"/>
        <v>ガ</v>
      </c>
      <c r="Z72" s="41" t="str">
        <f t="shared" si="16"/>
        <v>塗</v>
      </c>
      <c r="AA72" s="41" t="str">
        <f t="shared" si="17"/>
        <v>防</v>
      </c>
      <c r="AB72" s="41" t="str">
        <f t="shared" si="18"/>
        <v>内</v>
      </c>
      <c r="AC72" s="41" t="str">
        <f t="shared" si="19"/>
        <v/>
      </c>
      <c r="AD72" s="41" t="str">
        <f t="shared" si="20"/>
        <v>絶</v>
      </c>
      <c r="AE72" s="41" t="str">
        <f t="shared" si="21"/>
        <v/>
      </c>
      <c r="AF72" s="41" t="str">
        <f t="shared" si="22"/>
        <v/>
      </c>
      <c r="AG72" s="41" t="str">
        <f t="shared" si="23"/>
        <v/>
      </c>
      <c r="AH72" s="41" t="str">
        <f t="shared" si="24"/>
        <v>具</v>
      </c>
      <c r="AI72" s="41" t="str">
        <f t="shared" si="25"/>
        <v>水</v>
      </c>
      <c r="AJ72" s="41" t="str">
        <f t="shared" si="26"/>
        <v/>
      </c>
      <c r="AK72" s="41" t="str">
        <f t="shared" si="27"/>
        <v/>
      </c>
      <c r="AL72" s="54" t="str">
        <f t="shared" si="28"/>
        <v>解</v>
      </c>
      <c r="AM72" s="42" t="s">
        <v>324</v>
      </c>
      <c r="AO72" s="28" t="s">
        <v>445</v>
      </c>
      <c r="AP72" s="28" t="s">
        <v>445</v>
      </c>
      <c r="AQ72" s="28" t="s">
        <v>445</v>
      </c>
      <c r="AR72" s="28" t="s">
        <v>445</v>
      </c>
      <c r="AS72" s="28" t="s">
        <v>445</v>
      </c>
      <c r="AT72" s="28" t="s">
        <v>445</v>
      </c>
      <c r="AU72" s="28" t="s">
        <v>445</v>
      </c>
      <c r="AX72" s="28" t="s">
        <v>445</v>
      </c>
      <c r="AY72" s="28" t="s">
        <v>445</v>
      </c>
      <c r="AZ72" s="28" t="s">
        <v>445</v>
      </c>
      <c r="BA72" s="28" t="s">
        <v>445</v>
      </c>
      <c r="BB72" s="28" t="s">
        <v>445</v>
      </c>
      <c r="BC72" s="28" t="s">
        <v>445</v>
      </c>
      <c r="BD72" s="28" t="s">
        <v>445</v>
      </c>
      <c r="BE72" s="28" t="s">
        <v>445</v>
      </c>
      <c r="BF72" s="28" t="s">
        <v>445</v>
      </c>
      <c r="BG72" s="28" t="s">
        <v>445</v>
      </c>
      <c r="BI72" s="28" t="s">
        <v>445</v>
      </c>
      <c r="BM72" s="28" t="s">
        <v>445</v>
      </c>
      <c r="BN72" s="28" t="s">
        <v>445</v>
      </c>
      <c r="BQ72" s="28" t="s">
        <v>445</v>
      </c>
    </row>
    <row r="73" spans="1:69" ht="26.25" customHeight="1" x14ac:dyDescent="0.15">
      <c r="A73" s="13" t="s">
        <v>149</v>
      </c>
      <c r="B73" s="6" t="s">
        <v>166</v>
      </c>
      <c r="C73" s="7" t="s">
        <v>141</v>
      </c>
      <c r="D73" s="9">
        <v>301</v>
      </c>
      <c r="E73" s="109" t="s">
        <v>35</v>
      </c>
      <c r="F73" s="25" t="s">
        <v>36</v>
      </c>
      <c r="G73" s="24" t="s">
        <v>275</v>
      </c>
      <c r="H73" s="24" t="s">
        <v>393</v>
      </c>
      <c r="I73" s="6" t="s">
        <v>37</v>
      </c>
      <c r="J73" s="40" t="str">
        <f t="shared" si="0"/>
        <v/>
      </c>
      <c r="K73" s="41" t="str">
        <f t="shared" si="1"/>
        <v/>
      </c>
      <c r="L73" s="41" t="str">
        <f t="shared" si="2"/>
        <v/>
      </c>
      <c r="M73" s="41" t="str">
        <f t="shared" si="3"/>
        <v/>
      </c>
      <c r="N73" s="41" t="str">
        <f t="shared" si="4"/>
        <v/>
      </c>
      <c r="O73" s="41" t="str">
        <f t="shared" si="5"/>
        <v/>
      </c>
      <c r="P73" s="41" t="str">
        <f t="shared" si="6"/>
        <v/>
      </c>
      <c r="Q73" s="41" t="str">
        <f t="shared" si="7"/>
        <v>電</v>
      </c>
      <c r="R73" s="41" t="str">
        <f t="shared" si="8"/>
        <v>管</v>
      </c>
      <c r="S73" s="41" t="str">
        <f t="shared" si="9"/>
        <v/>
      </c>
      <c r="T73" s="41" t="str">
        <f t="shared" si="10"/>
        <v/>
      </c>
      <c r="U73" s="41" t="str">
        <f t="shared" si="11"/>
        <v/>
      </c>
      <c r="V73" s="41" t="str">
        <f t="shared" si="12"/>
        <v/>
      </c>
      <c r="W73" s="41" t="str">
        <f t="shared" si="13"/>
        <v/>
      </c>
      <c r="X73" s="41" t="str">
        <f t="shared" si="14"/>
        <v/>
      </c>
      <c r="Y73" s="41" t="str">
        <f t="shared" si="15"/>
        <v/>
      </c>
      <c r="Z73" s="41" t="str">
        <f t="shared" si="16"/>
        <v/>
      </c>
      <c r="AA73" s="41" t="str">
        <f t="shared" si="17"/>
        <v/>
      </c>
      <c r="AB73" s="41" t="str">
        <f t="shared" si="18"/>
        <v/>
      </c>
      <c r="AC73" s="41" t="str">
        <f t="shared" si="19"/>
        <v>機</v>
      </c>
      <c r="AD73" s="41" t="str">
        <f t="shared" si="20"/>
        <v/>
      </c>
      <c r="AE73" s="41" t="str">
        <f t="shared" si="21"/>
        <v>通</v>
      </c>
      <c r="AF73" s="41" t="str">
        <f t="shared" si="22"/>
        <v/>
      </c>
      <c r="AG73" s="41" t="str">
        <f t="shared" si="23"/>
        <v/>
      </c>
      <c r="AH73" s="41" t="str">
        <f t="shared" si="24"/>
        <v/>
      </c>
      <c r="AI73" s="41" t="str">
        <f t="shared" si="25"/>
        <v/>
      </c>
      <c r="AJ73" s="41" t="str">
        <f t="shared" si="26"/>
        <v/>
      </c>
      <c r="AK73" s="41" t="str">
        <f t="shared" si="27"/>
        <v/>
      </c>
      <c r="AL73" s="54" t="str">
        <f t="shared" si="28"/>
        <v/>
      </c>
      <c r="AM73" s="42" t="s">
        <v>324</v>
      </c>
      <c r="AV73" s="28" t="s">
        <v>444</v>
      </c>
      <c r="AW73" s="28" t="s">
        <v>444</v>
      </c>
      <c r="BH73" s="28" t="s">
        <v>444</v>
      </c>
      <c r="BJ73" s="28" t="s">
        <v>444</v>
      </c>
    </row>
    <row r="74" spans="1:69" ht="26.25" customHeight="1" x14ac:dyDescent="0.15">
      <c r="A74" s="6" t="s">
        <v>149</v>
      </c>
      <c r="B74" s="13" t="s">
        <v>166</v>
      </c>
      <c r="C74" s="2" t="s">
        <v>141</v>
      </c>
      <c r="D74" s="8">
        <v>762</v>
      </c>
      <c r="E74" s="110" t="s">
        <v>38</v>
      </c>
      <c r="F74" s="25" t="s">
        <v>25</v>
      </c>
      <c r="G74" s="24" t="s">
        <v>467</v>
      </c>
      <c r="H74" s="24" t="s">
        <v>335</v>
      </c>
      <c r="I74" s="6" t="s">
        <v>336</v>
      </c>
      <c r="J74" s="40" t="str">
        <f t="shared" si="0"/>
        <v/>
      </c>
      <c r="K74" s="41" t="str">
        <f t="shared" si="1"/>
        <v/>
      </c>
      <c r="L74" s="41" t="str">
        <f t="shared" si="2"/>
        <v/>
      </c>
      <c r="M74" s="41" t="str">
        <f t="shared" si="3"/>
        <v/>
      </c>
      <c r="N74" s="41" t="str">
        <f t="shared" si="4"/>
        <v/>
      </c>
      <c r="O74" s="41" t="str">
        <f t="shared" si="5"/>
        <v/>
      </c>
      <c r="P74" s="41" t="str">
        <f t="shared" si="6"/>
        <v/>
      </c>
      <c r="Q74" s="41" t="str">
        <f t="shared" si="7"/>
        <v>電</v>
      </c>
      <c r="R74" s="41" t="str">
        <f t="shared" si="8"/>
        <v/>
      </c>
      <c r="S74" s="41" t="str">
        <f t="shared" si="9"/>
        <v/>
      </c>
      <c r="T74" s="41" t="str">
        <f t="shared" si="10"/>
        <v/>
      </c>
      <c r="U74" s="41" t="str">
        <f t="shared" si="11"/>
        <v/>
      </c>
      <c r="V74" s="41" t="str">
        <f t="shared" si="12"/>
        <v/>
      </c>
      <c r="W74" s="41" t="str">
        <f t="shared" si="13"/>
        <v/>
      </c>
      <c r="X74" s="41" t="str">
        <f t="shared" si="14"/>
        <v/>
      </c>
      <c r="Y74" s="41" t="str">
        <f t="shared" si="15"/>
        <v/>
      </c>
      <c r="Z74" s="41" t="str">
        <f t="shared" si="16"/>
        <v/>
      </c>
      <c r="AA74" s="41" t="str">
        <f t="shared" si="17"/>
        <v/>
      </c>
      <c r="AB74" s="41" t="str">
        <f t="shared" si="18"/>
        <v/>
      </c>
      <c r="AC74" s="41" t="str">
        <f t="shared" si="19"/>
        <v/>
      </c>
      <c r="AD74" s="41" t="str">
        <f t="shared" si="20"/>
        <v/>
      </c>
      <c r="AE74" s="41" t="str">
        <f t="shared" si="21"/>
        <v/>
      </c>
      <c r="AF74" s="41" t="str">
        <f t="shared" si="22"/>
        <v/>
      </c>
      <c r="AG74" s="41" t="str">
        <f t="shared" si="23"/>
        <v/>
      </c>
      <c r="AH74" s="41" t="str">
        <f t="shared" si="24"/>
        <v/>
      </c>
      <c r="AI74" s="41" t="str">
        <f t="shared" si="25"/>
        <v/>
      </c>
      <c r="AJ74" s="41" t="str">
        <f t="shared" si="26"/>
        <v/>
      </c>
      <c r="AK74" s="41" t="str">
        <f t="shared" si="27"/>
        <v/>
      </c>
      <c r="AL74" s="54" t="str">
        <f t="shared" si="28"/>
        <v/>
      </c>
      <c r="AM74" s="42" t="s">
        <v>324</v>
      </c>
      <c r="AV74" s="28" t="s">
        <v>445</v>
      </c>
    </row>
    <row r="75" spans="1:69" ht="26.25" customHeight="1" x14ac:dyDescent="0.15">
      <c r="A75" s="6" t="s">
        <v>149</v>
      </c>
      <c r="B75" s="6" t="s">
        <v>166</v>
      </c>
      <c r="C75" s="7" t="s">
        <v>141</v>
      </c>
      <c r="D75" s="9">
        <v>1851</v>
      </c>
      <c r="E75" s="109" t="s">
        <v>39</v>
      </c>
      <c r="F75" s="25" t="s">
        <v>36</v>
      </c>
      <c r="G75" s="24" t="s">
        <v>313</v>
      </c>
      <c r="H75" s="24" t="s">
        <v>457</v>
      </c>
      <c r="I75" s="6" t="s">
        <v>40</v>
      </c>
      <c r="J75" s="40" t="str">
        <f t="shared" si="0"/>
        <v>土</v>
      </c>
      <c r="K75" s="41" t="str">
        <f t="shared" si="1"/>
        <v/>
      </c>
      <c r="L75" s="41" t="str">
        <f t="shared" si="2"/>
        <v/>
      </c>
      <c r="M75" s="41" t="str">
        <f t="shared" si="3"/>
        <v/>
      </c>
      <c r="N75" s="41" t="str">
        <f t="shared" si="4"/>
        <v>と</v>
      </c>
      <c r="O75" s="41" t="str">
        <f t="shared" si="5"/>
        <v/>
      </c>
      <c r="P75" s="41" t="str">
        <f t="shared" si="6"/>
        <v/>
      </c>
      <c r="Q75" s="41" t="str">
        <f t="shared" si="7"/>
        <v/>
      </c>
      <c r="R75" s="41" t="str">
        <f t="shared" si="8"/>
        <v/>
      </c>
      <c r="S75" s="41" t="str">
        <f t="shared" si="9"/>
        <v/>
      </c>
      <c r="T75" s="41" t="str">
        <f t="shared" si="10"/>
        <v/>
      </c>
      <c r="U75" s="41" t="str">
        <f t="shared" si="11"/>
        <v/>
      </c>
      <c r="V75" s="41" t="str">
        <f t="shared" si="12"/>
        <v/>
      </c>
      <c r="W75" s="41" t="str">
        <f t="shared" si="13"/>
        <v/>
      </c>
      <c r="X75" s="41" t="str">
        <f t="shared" si="14"/>
        <v/>
      </c>
      <c r="Y75" s="41" t="str">
        <f t="shared" si="15"/>
        <v/>
      </c>
      <c r="Z75" s="41" t="str">
        <f t="shared" si="16"/>
        <v/>
      </c>
      <c r="AA75" s="41" t="str">
        <f t="shared" si="17"/>
        <v/>
      </c>
      <c r="AB75" s="41" t="str">
        <f t="shared" si="18"/>
        <v/>
      </c>
      <c r="AC75" s="41" t="str">
        <f t="shared" si="19"/>
        <v/>
      </c>
      <c r="AD75" s="41" t="str">
        <f t="shared" si="20"/>
        <v/>
      </c>
      <c r="AE75" s="41" t="str">
        <f t="shared" si="21"/>
        <v/>
      </c>
      <c r="AF75" s="41" t="str">
        <f t="shared" si="22"/>
        <v>園</v>
      </c>
      <c r="AG75" s="41" t="str">
        <f t="shared" si="23"/>
        <v/>
      </c>
      <c r="AH75" s="41" t="str">
        <f t="shared" si="24"/>
        <v/>
      </c>
      <c r="AI75" s="41" t="str">
        <f t="shared" si="25"/>
        <v>水</v>
      </c>
      <c r="AJ75" s="41" t="str">
        <f t="shared" si="26"/>
        <v/>
      </c>
      <c r="AK75" s="41" t="str">
        <f t="shared" si="27"/>
        <v/>
      </c>
      <c r="AL75" s="54" t="str">
        <f t="shared" si="28"/>
        <v/>
      </c>
      <c r="AM75" s="42" t="s">
        <v>324</v>
      </c>
      <c r="AO75" s="28" t="s">
        <v>445</v>
      </c>
      <c r="AS75" s="28" t="s">
        <v>445</v>
      </c>
      <c r="BK75" s="28" t="s">
        <v>445</v>
      </c>
      <c r="BN75" s="28" t="s">
        <v>445</v>
      </c>
    </row>
    <row r="76" spans="1:69" ht="26.25" customHeight="1" x14ac:dyDescent="0.15">
      <c r="A76" s="6" t="s">
        <v>149</v>
      </c>
      <c r="B76" s="6" t="s">
        <v>166</v>
      </c>
      <c r="C76" s="7" t="s">
        <v>141</v>
      </c>
      <c r="D76" s="9">
        <v>6407</v>
      </c>
      <c r="E76" s="109" t="s">
        <v>46</v>
      </c>
      <c r="F76" s="25" t="s">
        <v>230</v>
      </c>
      <c r="G76" s="24" t="s">
        <v>251</v>
      </c>
      <c r="H76" s="24" t="s">
        <v>231</v>
      </c>
      <c r="I76" s="6" t="s">
        <v>232</v>
      </c>
      <c r="J76" s="40" t="str">
        <f t="shared" ref="J76:J113" si="231">IF(AO76="〇","土","")</f>
        <v>土</v>
      </c>
      <c r="K76" s="41" t="str">
        <f t="shared" ref="K76:K113" si="232">IF(AP76="〇","建","")</f>
        <v>建</v>
      </c>
      <c r="L76" s="41" t="str">
        <f t="shared" ref="L76:L113" si="233">IF(AQ76="〇","大","")</f>
        <v/>
      </c>
      <c r="M76" s="41" t="str">
        <f t="shared" ref="M76:M113" si="234">IF(AR76="〇","左","")</f>
        <v/>
      </c>
      <c r="N76" s="41" t="str">
        <f t="shared" ref="N76:N113" si="235">IF(AS76="〇","と","")</f>
        <v>と</v>
      </c>
      <c r="O76" s="41" t="str">
        <f t="shared" ref="O76:O113" si="236">IF(AT76="〇","石","")</f>
        <v/>
      </c>
      <c r="P76" s="41" t="str">
        <f t="shared" ref="P76:P113" si="237">IF(AU76="〇","屋","")</f>
        <v/>
      </c>
      <c r="Q76" s="41" t="str">
        <f t="shared" ref="Q76:Q113" si="238">IF(AV76="〇","電","")</f>
        <v/>
      </c>
      <c r="R76" s="41" t="str">
        <f t="shared" ref="R76:R113" si="239">IF(AW76="〇","管","")</f>
        <v/>
      </c>
      <c r="S76" s="41" t="str">
        <f t="shared" ref="S76:S113" si="240">IF(AX76="〇","タ","")</f>
        <v/>
      </c>
      <c r="T76" s="41" t="str">
        <f t="shared" ref="T76:T113" si="241">IF(AY76="〇","鋼","")</f>
        <v/>
      </c>
      <c r="U76" s="41" t="str">
        <f t="shared" ref="U76:U113" si="242">IF(AZ76="〇","筋","")</f>
        <v/>
      </c>
      <c r="V76" s="41" t="str">
        <f t="shared" ref="V76:V113" si="243">IF(BA76="〇","舗","")</f>
        <v>舗</v>
      </c>
      <c r="W76" s="41" t="str">
        <f t="shared" ref="W76:W113" si="244">IF(BB76="〇","し","")</f>
        <v>し</v>
      </c>
      <c r="X76" s="41" t="str">
        <f t="shared" ref="X76:X113" si="245">IF(BC76="〇","板","")</f>
        <v/>
      </c>
      <c r="Y76" s="41" t="str">
        <f t="shared" ref="Y76:Y113" si="246">IF(BD76="〇","ガ","")</f>
        <v/>
      </c>
      <c r="Z76" s="41" t="str">
        <f t="shared" ref="Z76:Z113" si="247">IF(BE76="〇","塗","")</f>
        <v/>
      </c>
      <c r="AA76" s="41" t="str">
        <f t="shared" ref="AA76:AA113" si="248">IF(BF76="〇","防","")</f>
        <v/>
      </c>
      <c r="AB76" s="41" t="str">
        <f t="shared" ref="AB76:AB113" si="249">IF(BG76="〇","内","")</f>
        <v/>
      </c>
      <c r="AC76" s="41" t="str">
        <f t="shared" ref="AC76:AC113" si="250">IF(BH76="〇","機","")</f>
        <v/>
      </c>
      <c r="AD76" s="41" t="str">
        <f t="shared" ref="AD76:AD113" si="251">IF(BI76="〇","絶","")</f>
        <v/>
      </c>
      <c r="AE76" s="41" t="str">
        <f t="shared" ref="AE76:AE113" si="252">IF(BJ76="〇","通","")</f>
        <v/>
      </c>
      <c r="AF76" s="41" t="str">
        <f t="shared" ref="AF76:AF113" si="253">IF(BK76="〇","園","")</f>
        <v/>
      </c>
      <c r="AG76" s="41" t="str">
        <f t="shared" ref="AG76:AG113" si="254">IF(BL76="〇","井","")</f>
        <v/>
      </c>
      <c r="AH76" s="41" t="str">
        <f t="shared" ref="AH76:AH113" si="255">IF(BM76="〇","具","")</f>
        <v/>
      </c>
      <c r="AI76" s="41" t="str">
        <f t="shared" ref="AI76:AI113" si="256">IF(BN76="〇","水","")</f>
        <v>水</v>
      </c>
      <c r="AJ76" s="41" t="str">
        <f t="shared" ref="AJ76:AJ113" si="257">IF(BO76="〇","消","")</f>
        <v/>
      </c>
      <c r="AK76" s="41" t="str">
        <f t="shared" ref="AK76:AK113" si="258">IF(BP76="〇","清","")</f>
        <v/>
      </c>
      <c r="AL76" s="54" t="str">
        <f t="shared" ref="AL76:AL113" si="259">IF(BQ76="〇","解","")</f>
        <v>解</v>
      </c>
      <c r="AM76" s="42" t="s">
        <v>324</v>
      </c>
      <c r="AO76" s="28" t="s">
        <v>445</v>
      </c>
      <c r="AP76" s="28" t="s">
        <v>445</v>
      </c>
      <c r="AS76" s="28" t="s">
        <v>445</v>
      </c>
      <c r="BA76" s="28" t="s">
        <v>445</v>
      </c>
      <c r="BB76" s="28" t="s">
        <v>445</v>
      </c>
      <c r="BN76" s="28" t="s">
        <v>445</v>
      </c>
      <c r="BQ76" s="28" t="s">
        <v>445</v>
      </c>
    </row>
    <row r="77" spans="1:69" ht="26.25" customHeight="1" x14ac:dyDescent="0.15">
      <c r="A77" s="6" t="s">
        <v>149</v>
      </c>
      <c r="B77" s="6" t="s">
        <v>166</v>
      </c>
      <c r="C77" s="7" t="s">
        <v>141</v>
      </c>
      <c r="D77" s="9">
        <v>6780</v>
      </c>
      <c r="E77" s="109" t="s">
        <v>252</v>
      </c>
      <c r="F77" s="25" t="s">
        <v>253</v>
      </c>
      <c r="G77" s="24" t="s">
        <v>254</v>
      </c>
      <c r="H77" s="24" t="s">
        <v>255</v>
      </c>
      <c r="I77" s="6" t="s">
        <v>256</v>
      </c>
      <c r="J77" s="40" t="str">
        <f t="shared" si="231"/>
        <v>土</v>
      </c>
      <c r="K77" s="41" t="str">
        <f t="shared" si="232"/>
        <v/>
      </c>
      <c r="L77" s="41" t="str">
        <f t="shared" si="233"/>
        <v/>
      </c>
      <c r="M77" s="41" t="str">
        <f t="shared" si="234"/>
        <v/>
      </c>
      <c r="N77" s="41" t="str">
        <f t="shared" si="235"/>
        <v>と</v>
      </c>
      <c r="O77" s="41" t="str">
        <f t="shared" si="236"/>
        <v>石</v>
      </c>
      <c r="P77" s="41" t="str">
        <f t="shared" si="237"/>
        <v/>
      </c>
      <c r="Q77" s="41" t="str">
        <f t="shared" si="238"/>
        <v/>
      </c>
      <c r="R77" s="41" t="str">
        <f t="shared" si="239"/>
        <v/>
      </c>
      <c r="S77" s="41" t="str">
        <f t="shared" si="240"/>
        <v/>
      </c>
      <c r="T77" s="41" t="str">
        <f t="shared" si="241"/>
        <v>鋼</v>
      </c>
      <c r="U77" s="41" t="str">
        <f>IF(AZ77="〇","筋","")</f>
        <v/>
      </c>
      <c r="V77" s="41" t="str">
        <f>IF(BA77="〇","舗","")</f>
        <v>舗</v>
      </c>
      <c r="W77" s="41" t="str">
        <f t="shared" si="244"/>
        <v>し</v>
      </c>
      <c r="X77" s="41" t="str">
        <f t="shared" si="245"/>
        <v/>
      </c>
      <c r="Y77" s="41" t="str">
        <f t="shared" si="246"/>
        <v/>
      </c>
      <c r="Z77" s="41" t="str">
        <f t="shared" si="247"/>
        <v>塗</v>
      </c>
      <c r="AA77" s="41" t="str">
        <f t="shared" si="248"/>
        <v/>
      </c>
      <c r="AB77" s="41" t="str">
        <f t="shared" si="249"/>
        <v/>
      </c>
      <c r="AC77" s="41" t="str">
        <f t="shared" si="250"/>
        <v/>
      </c>
      <c r="AD77" s="41" t="str">
        <f t="shared" si="251"/>
        <v/>
      </c>
      <c r="AE77" s="41" t="str">
        <f t="shared" si="252"/>
        <v/>
      </c>
      <c r="AF77" s="41" t="str">
        <f t="shared" si="253"/>
        <v/>
      </c>
      <c r="AG77" s="41" t="str">
        <f t="shared" si="254"/>
        <v/>
      </c>
      <c r="AH77" s="41" t="str">
        <f t="shared" si="255"/>
        <v/>
      </c>
      <c r="AI77" s="41" t="str">
        <f t="shared" si="256"/>
        <v>水</v>
      </c>
      <c r="AJ77" s="41" t="str">
        <f t="shared" si="257"/>
        <v/>
      </c>
      <c r="AK77" s="41" t="str">
        <f t="shared" si="258"/>
        <v/>
      </c>
      <c r="AL77" s="54" t="str">
        <f t="shared" si="259"/>
        <v>解</v>
      </c>
      <c r="AM77" s="42" t="s">
        <v>324</v>
      </c>
      <c r="AO77" s="28" t="s">
        <v>445</v>
      </c>
      <c r="AS77" s="28" t="s">
        <v>445</v>
      </c>
      <c r="AT77" s="28" t="s">
        <v>445</v>
      </c>
      <c r="AY77" s="28" t="s">
        <v>444</v>
      </c>
      <c r="BA77" s="28" t="s">
        <v>445</v>
      </c>
      <c r="BB77" s="28" t="s">
        <v>445</v>
      </c>
      <c r="BE77" s="28" t="s">
        <v>478</v>
      </c>
      <c r="BN77" s="28" t="s">
        <v>445</v>
      </c>
      <c r="BQ77" s="28" t="s">
        <v>445</v>
      </c>
    </row>
    <row r="78" spans="1:69" ht="26.25" customHeight="1" x14ac:dyDescent="0.15">
      <c r="A78" s="6" t="s">
        <v>149</v>
      </c>
      <c r="B78" s="6" t="s">
        <v>166</v>
      </c>
      <c r="C78" s="7" t="s">
        <v>141</v>
      </c>
      <c r="D78" s="21">
        <v>9314</v>
      </c>
      <c r="E78" s="109" t="s">
        <v>145</v>
      </c>
      <c r="F78" s="25" t="s">
        <v>146</v>
      </c>
      <c r="G78" s="24" t="s">
        <v>176</v>
      </c>
      <c r="H78" s="24" t="s">
        <v>394</v>
      </c>
      <c r="I78" s="6" t="s">
        <v>147</v>
      </c>
      <c r="J78" s="40" t="str">
        <f t="shared" si="231"/>
        <v>土</v>
      </c>
      <c r="K78" s="41" t="str">
        <f t="shared" si="232"/>
        <v/>
      </c>
      <c r="L78" s="41" t="str">
        <f t="shared" si="233"/>
        <v/>
      </c>
      <c r="M78" s="41" t="str">
        <f t="shared" si="234"/>
        <v/>
      </c>
      <c r="N78" s="41" t="str">
        <f t="shared" si="235"/>
        <v>と</v>
      </c>
      <c r="O78" s="41" t="str">
        <f t="shared" si="236"/>
        <v/>
      </c>
      <c r="P78" s="41" t="str">
        <f t="shared" si="237"/>
        <v/>
      </c>
      <c r="Q78" s="41" t="str">
        <f t="shared" si="238"/>
        <v/>
      </c>
      <c r="R78" s="41" t="str">
        <f t="shared" si="239"/>
        <v>管</v>
      </c>
      <c r="S78" s="41" t="str">
        <f t="shared" si="240"/>
        <v/>
      </c>
      <c r="T78" s="41" t="str">
        <f t="shared" si="241"/>
        <v>鋼</v>
      </c>
      <c r="U78" s="41" t="str">
        <f t="shared" si="242"/>
        <v/>
      </c>
      <c r="V78" s="41" t="str">
        <f t="shared" si="243"/>
        <v>舗</v>
      </c>
      <c r="W78" s="41" t="str">
        <f t="shared" si="244"/>
        <v>し</v>
      </c>
      <c r="X78" s="41" t="str">
        <f t="shared" si="245"/>
        <v/>
      </c>
      <c r="Y78" s="41" t="str">
        <f t="shared" si="246"/>
        <v/>
      </c>
      <c r="Z78" s="41" t="str">
        <f t="shared" si="247"/>
        <v>塗</v>
      </c>
      <c r="AA78" s="41" t="str">
        <f t="shared" si="248"/>
        <v/>
      </c>
      <c r="AB78" s="41" t="str">
        <f t="shared" si="249"/>
        <v/>
      </c>
      <c r="AC78" s="41" t="str">
        <f t="shared" si="250"/>
        <v/>
      </c>
      <c r="AD78" s="41" t="str">
        <f t="shared" si="251"/>
        <v/>
      </c>
      <c r="AE78" s="41" t="str">
        <f t="shared" si="252"/>
        <v/>
      </c>
      <c r="AF78" s="41" t="str">
        <f t="shared" si="253"/>
        <v/>
      </c>
      <c r="AG78" s="41" t="str">
        <f t="shared" si="254"/>
        <v/>
      </c>
      <c r="AH78" s="41" t="str">
        <f t="shared" si="255"/>
        <v/>
      </c>
      <c r="AI78" s="41" t="str">
        <f t="shared" si="256"/>
        <v>水</v>
      </c>
      <c r="AJ78" s="41" t="str">
        <f t="shared" si="257"/>
        <v/>
      </c>
      <c r="AK78" s="41" t="str">
        <f t="shared" si="258"/>
        <v/>
      </c>
      <c r="AL78" s="54" t="str">
        <f t="shared" si="259"/>
        <v/>
      </c>
      <c r="AM78" s="42" t="s">
        <v>324</v>
      </c>
      <c r="AO78" s="28" t="s">
        <v>445</v>
      </c>
      <c r="AS78" s="28" t="s">
        <v>445</v>
      </c>
      <c r="AW78" s="28" t="s">
        <v>445</v>
      </c>
      <c r="AY78" s="28" t="s">
        <v>478</v>
      </c>
      <c r="BA78" s="28" t="s">
        <v>445</v>
      </c>
      <c r="BB78" s="28" t="s">
        <v>445</v>
      </c>
      <c r="BE78" s="28" t="s">
        <v>478</v>
      </c>
      <c r="BN78" s="28" t="s">
        <v>445</v>
      </c>
    </row>
    <row r="79" spans="1:69" ht="26.25" customHeight="1" x14ac:dyDescent="0.15">
      <c r="A79" s="16" t="s">
        <v>149</v>
      </c>
      <c r="B79" s="11" t="s">
        <v>166</v>
      </c>
      <c r="C79" s="4" t="s">
        <v>141</v>
      </c>
      <c r="D79" s="12">
        <v>11913</v>
      </c>
      <c r="E79" s="111" t="s">
        <v>47</v>
      </c>
      <c r="F79" s="78" t="s">
        <v>48</v>
      </c>
      <c r="G79" s="24" t="s">
        <v>385</v>
      </c>
      <c r="H79" s="24" t="s">
        <v>358</v>
      </c>
      <c r="I79" s="6" t="s">
        <v>359</v>
      </c>
      <c r="J79" s="40" t="str">
        <f t="shared" si="231"/>
        <v>土</v>
      </c>
      <c r="K79" s="41" t="str">
        <f t="shared" si="232"/>
        <v>建</v>
      </c>
      <c r="L79" s="41" t="str">
        <f t="shared" si="233"/>
        <v/>
      </c>
      <c r="M79" s="41" t="str">
        <f t="shared" si="234"/>
        <v/>
      </c>
      <c r="N79" s="41" t="str">
        <f t="shared" si="235"/>
        <v>と</v>
      </c>
      <c r="O79" s="41" t="str">
        <f t="shared" si="236"/>
        <v/>
      </c>
      <c r="P79" s="41" t="str">
        <f t="shared" si="237"/>
        <v/>
      </c>
      <c r="Q79" s="41" t="str">
        <f t="shared" si="238"/>
        <v/>
      </c>
      <c r="R79" s="41" t="str">
        <f t="shared" si="239"/>
        <v/>
      </c>
      <c r="S79" s="41" t="str">
        <f t="shared" si="240"/>
        <v/>
      </c>
      <c r="T79" s="41" t="str">
        <f t="shared" si="241"/>
        <v/>
      </c>
      <c r="U79" s="41" t="str">
        <f t="shared" si="242"/>
        <v/>
      </c>
      <c r="V79" s="41" t="str">
        <f t="shared" si="243"/>
        <v>舗</v>
      </c>
      <c r="W79" s="41" t="str">
        <f t="shared" si="244"/>
        <v>し</v>
      </c>
      <c r="X79" s="41" t="str">
        <f t="shared" si="245"/>
        <v/>
      </c>
      <c r="Y79" s="41" t="str">
        <f t="shared" si="246"/>
        <v/>
      </c>
      <c r="Z79" s="41" t="str">
        <f t="shared" si="247"/>
        <v/>
      </c>
      <c r="AA79" s="41" t="str">
        <f t="shared" si="248"/>
        <v/>
      </c>
      <c r="AB79" s="41" t="str">
        <f t="shared" si="249"/>
        <v/>
      </c>
      <c r="AC79" s="41" t="str">
        <f t="shared" si="250"/>
        <v/>
      </c>
      <c r="AD79" s="41" t="str">
        <f t="shared" si="251"/>
        <v/>
      </c>
      <c r="AE79" s="41" t="str">
        <f t="shared" si="252"/>
        <v/>
      </c>
      <c r="AF79" s="41" t="str">
        <f t="shared" si="253"/>
        <v/>
      </c>
      <c r="AG79" s="41" t="str">
        <f t="shared" si="254"/>
        <v/>
      </c>
      <c r="AH79" s="41" t="str">
        <f t="shared" si="255"/>
        <v/>
      </c>
      <c r="AI79" s="41" t="str">
        <f t="shared" si="256"/>
        <v>水</v>
      </c>
      <c r="AJ79" s="41" t="str">
        <f t="shared" si="257"/>
        <v/>
      </c>
      <c r="AK79" s="41" t="str">
        <f t="shared" si="258"/>
        <v/>
      </c>
      <c r="AL79" s="54" t="str">
        <f t="shared" si="259"/>
        <v>解</v>
      </c>
      <c r="AM79" s="42" t="s">
        <v>324</v>
      </c>
      <c r="AO79" s="28" t="s">
        <v>445</v>
      </c>
      <c r="AP79" s="28" t="s">
        <v>445</v>
      </c>
      <c r="AS79" s="28" t="s">
        <v>445</v>
      </c>
      <c r="BA79" s="28" t="s">
        <v>445</v>
      </c>
      <c r="BB79" s="28" t="s">
        <v>445</v>
      </c>
      <c r="BN79" s="28" t="s">
        <v>445</v>
      </c>
      <c r="BQ79" s="28" t="s">
        <v>445</v>
      </c>
    </row>
    <row r="80" spans="1:69" ht="26.25" customHeight="1" x14ac:dyDescent="0.15">
      <c r="A80" s="10"/>
      <c r="B80" s="13"/>
      <c r="C80" s="2"/>
      <c r="D80" s="8"/>
      <c r="E80" s="110"/>
      <c r="F80" s="78" t="s">
        <v>10</v>
      </c>
      <c r="G80" s="24" t="s">
        <v>192</v>
      </c>
      <c r="H80" s="24" t="s">
        <v>239</v>
      </c>
      <c r="I80" s="6" t="s">
        <v>49</v>
      </c>
      <c r="J80" s="40" t="str">
        <f t="shared" si="231"/>
        <v>土</v>
      </c>
      <c r="K80" s="41" t="str">
        <f t="shared" si="232"/>
        <v/>
      </c>
      <c r="L80" s="41" t="str">
        <f t="shared" si="233"/>
        <v/>
      </c>
      <c r="M80" s="41" t="str">
        <f t="shared" si="234"/>
        <v/>
      </c>
      <c r="N80" s="41" t="str">
        <f t="shared" si="235"/>
        <v>と</v>
      </c>
      <c r="O80" s="41" t="str">
        <f t="shared" si="236"/>
        <v/>
      </c>
      <c r="P80" s="41" t="str">
        <f t="shared" si="237"/>
        <v/>
      </c>
      <c r="Q80" s="41" t="str">
        <f t="shared" si="238"/>
        <v/>
      </c>
      <c r="R80" s="41" t="str">
        <f t="shared" si="239"/>
        <v/>
      </c>
      <c r="S80" s="41" t="str">
        <f t="shared" si="240"/>
        <v/>
      </c>
      <c r="T80" s="41" t="str">
        <f t="shared" si="241"/>
        <v/>
      </c>
      <c r="U80" s="41" t="str">
        <f t="shared" si="242"/>
        <v/>
      </c>
      <c r="V80" s="41" t="str">
        <f t="shared" si="243"/>
        <v>舗</v>
      </c>
      <c r="W80" s="41" t="str">
        <f t="shared" si="244"/>
        <v>し</v>
      </c>
      <c r="X80" s="41" t="str">
        <f t="shared" si="245"/>
        <v/>
      </c>
      <c r="Y80" s="41" t="str">
        <f t="shared" si="246"/>
        <v/>
      </c>
      <c r="Z80" s="41" t="str">
        <f t="shared" si="247"/>
        <v/>
      </c>
      <c r="AA80" s="41" t="str">
        <f t="shared" si="248"/>
        <v/>
      </c>
      <c r="AB80" s="41" t="str">
        <f t="shared" si="249"/>
        <v/>
      </c>
      <c r="AC80" s="41" t="str">
        <f t="shared" si="250"/>
        <v/>
      </c>
      <c r="AD80" s="41" t="str">
        <f t="shared" si="251"/>
        <v/>
      </c>
      <c r="AE80" s="41" t="str">
        <f t="shared" si="252"/>
        <v/>
      </c>
      <c r="AF80" s="41" t="str">
        <f t="shared" si="253"/>
        <v/>
      </c>
      <c r="AG80" s="41" t="str">
        <f t="shared" si="254"/>
        <v/>
      </c>
      <c r="AH80" s="41" t="str">
        <f t="shared" si="255"/>
        <v/>
      </c>
      <c r="AI80" s="41" t="str">
        <f t="shared" si="256"/>
        <v>水</v>
      </c>
      <c r="AJ80" s="41" t="str">
        <f t="shared" si="257"/>
        <v/>
      </c>
      <c r="AK80" s="41" t="str">
        <f t="shared" si="258"/>
        <v/>
      </c>
      <c r="AL80" s="54" t="str">
        <f t="shared" si="259"/>
        <v>解</v>
      </c>
      <c r="AM80" s="42" t="s">
        <v>324</v>
      </c>
      <c r="AO80" s="28" t="s">
        <v>445</v>
      </c>
      <c r="AS80" s="28" t="s">
        <v>445</v>
      </c>
      <c r="BA80" s="28" t="s">
        <v>445</v>
      </c>
      <c r="BB80" s="28" t="s">
        <v>445</v>
      </c>
      <c r="BN80" s="28" t="s">
        <v>445</v>
      </c>
      <c r="BQ80" s="28" t="s">
        <v>445</v>
      </c>
    </row>
    <row r="81" spans="1:69" ht="26.25" customHeight="1" x14ac:dyDescent="0.15">
      <c r="A81" s="10"/>
      <c r="B81" s="13"/>
      <c r="C81" s="2"/>
      <c r="D81" s="8"/>
      <c r="E81" s="110"/>
      <c r="F81" s="79" t="s">
        <v>20</v>
      </c>
      <c r="G81" s="20" t="s">
        <v>50</v>
      </c>
      <c r="H81" s="20" t="s">
        <v>395</v>
      </c>
      <c r="I81" s="14" t="s">
        <v>51</v>
      </c>
      <c r="J81" s="40" t="str">
        <f t="shared" si="231"/>
        <v>土</v>
      </c>
      <c r="K81" s="41" t="str">
        <f t="shared" si="232"/>
        <v>建</v>
      </c>
      <c r="L81" s="41" t="str">
        <f t="shared" si="233"/>
        <v/>
      </c>
      <c r="M81" s="41" t="str">
        <f t="shared" si="234"/>
        <v/>
      </c>
      <c r="N81" s="41" t="str">
        <f t="shared" si="235"/>
        <v>と</v>
      </c>
      <c r="O81" s="41" t="str">
        <f t="shared" si="236"/>
        <v/>
      </c>
      <c r="P81" s="41" t="str">
        <f t="shared" si="237"/>
        <v/>
      </c>
      <c r="Q81" s="41" t="str">
        <f t="shared" si="238"/>
        <v/>
      </c>
      <c r="R81" s="41" t="str">
        <f t="shared" si="239"/>
        <v/>
      </c>
      <c r="S81" s="41" t="str">
        <f t="shared" si="240"/>
        <v/>
      </c>
      <c r="T81" s="41" t="str">
        <f t="shared" si="241"/>
        <v/>
      </c>
      <c r="U81" s="41" t="str">
        <f t="shared" si="242"/>
        <v/>
      </c>
      <c r="V81" s="41" t="str">
        <f t="shared" si="243"/>
        <v>舗</v>
      </c>
      <c r="W81" s="41" t="str">
        <f t="shared" si="244"/>
        <v>し</v>
      </c>
      <c r="X81" s="41" t="str">
        <f t="shared" si="245"/>
        <v/>
      </c>
      <c r="Y81" s="41" t="str">
        <f t="shared" si="246"/>
        <v/>
      </c>
      <c r="Z81" s="41" t="str">
        <f t="shared" si="247"/>
        <v/>
      </c>
      <c r="AA81" s="41" t="str">
        <f t="shared" si="248"/>
        <v/>
      </c>
      <c r="AB81" s="41" t="str">
        <f t="shared" si="249"/>
        <v/>
      </c>
      <c r="AC81" s="41" t="str">
        <f t="shared" si="250"/>
        <v/>
      </c>
      <c r="AD81" s="41" t="str">
        <f t="shared" si="251"/>
        <v/>
      </c>
      <c r="AE81" s="41" t="str">
        <f t="shared" si="252"/>
        <v/>
      </c>
      <c r="AF81" s="41" t="str">
        <f t="shared" si="253"/>
        <v/>
      </c>
      <c r="AG81" s="41" t="str">
        <f t="shared" si="254"/>
        <v/>
      </c>
      <c r="AH81" s="41" t="str">
        <f t="shared" si="255"/>
        <v/>
      </c>
      <c r="AI81" s="41" t="str">
        <f t="shared" si="256"/>
        <v>水</v>
      </c>
      <c r="AJ81" s="41" t="str">
        <f t="shared" si="257"/>
        <v/>
      </c>
      <c r="AK81" s="41" t="str">
        <f t="shared" si="258"/>
        <v/>
      </c>
      <c r="AL81" s="54" t="str">
        <f t="shared" si="259"/>
        <v/>
      </c>
      <c r="AM81" s="42" t="s">
        <v>324</v>
      </c>
      <c r="AO81" s="28" t="s">
        <v>445</v>
      </c>
      <c r="AP81" s="28" t="s">
        <v>445</v>
      </c>
      <c r="AS81" s="28" t="s">
        <v>445</v>
      </c>
      <c r="BA81" s="28" t="s">
        <v>445</v>
      </c>
      <c r="BB81" s="28" t="s">
        <v>445</v>
      </c>
      <c r="BN81" s="28" t="s">
        <v>445</v>
      </c>
    </row>
    <row r="82" spans="1:69" ht="26.25" customHeight="1" x14ac:dyDescent="0.15">
      <c r="A82" s="17"/>
      <c r="B82" s="14"/>
      <c r="C82" s="5"/>
      <c r="D82" s="15"/>
      <c r="E82" s="112"/>
      <c r="F82" s="78" t="s">
        <v>216</v>
      </c>
      <c r="G82" s="24" t="s">
        <v>217</v>
      </c>
      <c r="H82" s="24" t="s">
        <v>218</v>
      </c>
      <c r="I82" s="6" t="s">
        <v>219</v>
      </c>
      <c r="J82" s="40" t="str">
        <f t="shared" si="231"/>
        <v>土</v>
      </c>
      <c r="K82" s="41" t="str">
        <f t="shared" si="232"/>
        <v>建</v>
      </c>
      <c r="L82" s="41" t="str">
        <f t="shared" si="233"/>
        <v/>
      </c>
      <c r="M82" s="41" t="str">
        <f t="shared" si="234"/>
        <v/>
      </c>
      <c r="N82" s="41" t="str">
        <f t="shared" si="235"/>
        <v>と</v>
      </c>
      <c r="O82" s="41" t="str">
        <f t="shared" si="236"/>
        <v/>
      </c>
      <c r="P82" s="41" t="str">
        <f t="shared" si="237"/>
        <v/>
      </c>
      <c r="Q82" s="41" t="str">
        <f t="shared" si="238"/>
        <v/>
      </c>
      <c r="R82" s="41" t="str">
        <f t="shared" si="239"/>
        <v/>
      </c>
      <c r="S82" s="41" t="str">
        <f t="shared" si="240"/>
        <v/>
      </c>
      <c r="T82" s="41" t="str">
        <f t="shared" si="241"/>
        <v/>
      </c>
      <c r="U82" s="41" t="str">
        <f t="shared" si="242"/>
        <v/>
      </c>
      <c r="V82" s="41" t="str">
        <f t="shared" si="243"/>
        <v>舗</v>
      </c>
      <c r="W82" s="41" t="str">
        <f t="shared" si="244"/>
        <v>し</v>
      </c>
      <c r="X82" s="41" t="str">
        <f t="shared" si="245"/>
        <v/>
      </c>
      <c r="Y82" s="41" t="str">
        <f t="shared" si="246"/>
        <v/>
      </c>
      <c r="Z82" s="41" t="str">
        <f t="shared" si="247"/>
        <v/>
      </c>
      <c r="AA82" s="41" t="str">
        <f t="shared" si="248"/>
        <v/>
      </c>
      <c r="AB82" s="41" t="str">
        <f t="shared" si="249"/>
        <v/>
      </c>
      <c r="AC82" s="41" t="str">
        <f t="shared" si="250"/>
        <v/>
      </c>
      <c r="AD82" s="41" t="str">
        <f t="shared" si="251"/>
        <v/>
      </c>
      <c r="AE82" s="41" t="str">
        <f t="shared" si="252"/>
        <v/>
      </c>
      <c r="AF82" s="41" t="str">
        <f t="shared" si="253"/>
        <v/>
      </c>
      <c r="AG82" s="41" t="str">
        <f t="shared" si="254"/>
        <v/>
      </c>
      <c r="AH82" s="41" t="str">
        <f t="shared" si="255"/>
        <v/>
      </c>
      <c r="AI82" s="41" t="str">
        <f t="shared" si="256"/>
        <v>水</v>
      </c>
      <c r="AJ82" s="41" t="str">
        <f t="shared" si="257"/>
        <v/>
      </c>
      <c r="AK82" s="41" t="str">
        <f t="shared" si="258"/>
        <v/>
      </c>
      <c r="AL82" s="54" t="str">
        <f t="shared" si="259"/>
        <v>解</v>
      </c>
      <c r="AM82" s="42" t="s">
        <v>324</v>
      </c>
      <c r="AO82" s="28" t="s">
        <v>445</v>
      </c>
      <c r="AP82" s="28" t="s">
        <v>445</v>
      </c>
      <c r="AS82" s="28" t="s">
        <v>445</v>
      </c>
      <c r="BA82" s="28" t="s">
        <v>445</v>
      </c>
      <c r="BB82" s="28" t="s">
        <v>445</v>
      </c>
      <c r="BN82" s="28" t="s">
        <v>445</v>
      </c>
      <c r="BQ82" s="28" t="s">
        <v>445</v>
      </c>
    </row>
    <row r="83" spans="1:69" ht="26.25" customHeight="1" x14ac:dyDescent="0.15">
      <c r="A83" s="13" t="s">
        <v>149</v>
      </c>
      <c r="B83" s="11" t="s">
        <v>166</v>
      </c>
      <c r="C83" s="4" t="s">
        <v>141</v>
      </c>
      <c r="D83" s="12">
        <v>12562</v>
      </c>
      <c r="E83" s="110" t="s">
        <v>499</v>
      </c>
      <c r="F83" s="81" t="s">
        <v>491</v>
      </c>
      <c r="G83" s="24" t="s">
        <v>500</v>
      </c>
      <c r="H83" s="24" t="s">
        <v>501</v>
      </c>
      <c r="I83" s="40" t="s">
        <v>502</v>
      </c>
      <c r="J83" s="40" t="str">
        <f t="shared" ref="J83" si="260">IF(AO83="〇","土","")</f>
        <v/>
      </c>
      <c r="K83" s="41" t="str">
        <f t="shared" ref="K83" si="261">IF(AP83="〇","建","")</f>
        <v/>
      </c>
      <c r="L83" s="41" t="str">
        <f t="shared" ref="L83" si="262">IF(AQ83="〇","大","")</f>
        <v/>
      </c>
      <c r="M83" s="41" t="str">
        <f t="shared" ref="M83" si="263">IF(AR83="〇","左","")</f>
        <v/>
      </c>
      <c r="N83" s="41" t="str">
        <f t="shared" ref="N83" si="264">IF(AS83="〇","と","")</f>
        <v/>
      </c>
      <c r="O83" s="41" t="str">
        <f t="shared" ref="O83" si="265">IF(AT83="〇","石","")</f>
        <v/>
      </c>
      <c r="P83" s="41" t="str">
        <f t="shared" ref="P83" si="266">IF(AU83="〇","屋","")</f>
        <v/>
      </c>
      <c r="Q83" s="41" t="str">
        <f t="shared" ref="Q83" si="267">IF(AV83="〇","電","")</f>
        <v>電</v>
      </c>
      <c r="R83" s="41" t="str">
        <f t="shared" ref="R83" si="268">IF(AW83="〇","管","")</f>
        <v>管</v>
      </c>
      <c r="S83" s="41" t="str">
        <f t="shared" ref="S83" si="269">IF(AX83="〇","タ","")</f>
        <v/>
      </c>
      <c r="T83" s="41" t="str">
        <f t="shared" ref="T83" si="270">IF(AY83="〇","鋼","")</f>
        <v/>
      </c>
      <c r="U83" s="41" t="str">
        <f t="shared" ref="U83" si="271">IF(AZ83="〇","筋","")</f>
        <v/>
      </c>
      <c r="V83" s="41" t="str">
        <f t="shared" ref="V83" si="272">IF(BA83="〇","舗","")</f>
        <v/>
      </c>
      <c r="W83" s="41" t="str">
        <f t="shared" ref="W83" si="273">IF(BB83="〇","し","")</f>
        <v/>
      </c>
      <c r="X83" s="41" t="str">
        <f t="shared" ref="X83" si="274">IF(BC83="〇","板","")</f>
        <v/>
      </c>
      <c r="Y83" s="41" t="str">
        <f t="shared" ref="Y83" si="275">IF(BD83="〇","ガ","")</f>
        <v/>
      </c>
      <c r="Z83" s="41" t="str">
        <f t="shared" ref="Z83" si="276">IF(BE83="〇","塗","")</f>
        <v/>
      </c>
      <c r="AA83" s="41" t="str">
        <f t="shared" ref="AA83" si="277">IF(BF83="〇","防","")</f>
        <v/>
      </c>
      <c r="AB83" s="41" t="str">
        <f t="shared" ref="AB83" si="278">IF(BG83="〇","内","")</f>
        <v/>
      </c>
      <c r="AC83" s="41" t="str">
        <f t="shared" ref="AC83" si="279">IF(BH83="〇","機","")</f>
        <v/>
      </c>
      <c r="AD83" s="41" t="str">
        <f t="shared" ref="AD83" si="280">IF(BI83="〇","絶","")</f>
        <v/>
      </c>
      <c r="AE83" s="41" t="str">
        <f t="shared" ref="AE83" si="281">IF(BJ83="〇","通","")</f>
        <v/>
      </c>
      <c r="AF83" s="41" t="str">
        <f t="shared" ref="AF83" si="282">IF(BK83="〇","園","")</f>
        <v/>
      </c>
      <c r="AG83" s="41" t="str">
        <f t="shared" ref="AG83" si="283">IF(BL83="〇","井","")</f>
        <v/>
      </c>
      <c r="AH83" s="41" t="str">
        <f t="shared" ref="AH83" si="284">IF(BM83="〇","具","")</f>
        <v/>
      </c>
      <c r="AI83" s="41" t="str">
        <f t="shared" ref="AI83" si="285">IF(BN83="〇","水","")</f>
        <v/>
      </c>
      <c r="AJ83" s="41" t="str">
        <f t="shared" ref="AJ83" si="286">IF(BO83="〇","消","")</f>
        <v/>
      </c>
      <c r="AK83" s="41" t="str">
        <f t="shared" ref="AK83" si="287">IF(BP83="〇","清","")</f>
        <v/>
      </c>
      <c r="AL83" s="54" t="str">
        <f t="shared" ref="AL83" si="288">IF(BQ83="〇","解","")</f>
        <v/>
      </c>
      <c r="AM83" s="80">
        <v>46113</v>
      </c>
      <c r="AV83" s="28" t="s">
        <v>445</v>
      </c>
      <c r="AW83" s="28" t="s">
        <v>478</v>
      </c>
    </row>
    <row r="84" spans="1:69" ht="26.25" customHeight="1" x14ac:dyDescent="0.15">
      <c r="A84" s="11" t="s">
        <v>149</v>
      </c>
      <c r="B84" s="11" t="s">
        <v>166</v>
      </c>
      <c r="C84" s="4" t="s">
        <v>141</v>
      </c>
      <c r="D84" s="12">
        <v>12729</v>
      </c>
      <c r="E84" s="111" t="s">
        <v>163</v>
      </c>
      <c r="F84" s="25" t="s">
        <v>237</v>
      </c>
      <c r="G84" s="24" t="s">
        <v>264</v>
      </c>
      <c r="H84" s="24" t="s">
        <v>238</v>
      </c>
      <c r="I84" s="6" t="s">
        <v>276</v>
      </c>
      <c r="J84" s="40" t="str">
        <f t="shared" si="231"/>
        <v>土</v>
      </c>
      <c r="K84" s="41" t="str">
        <f t="shared" si="232"/>
        <v>建</v>
      </c>
      <c r="L84" s="41" t="str">
        <f t="shared" si="233"/>
        <v>大</v>
      </c>
      <c r="M84" s="41" t="str">
        <f t="shared" si="234"/>
        <v>左</v>
      </c>
      <c r="N84" s="41" t="str">
        <f t="shared" si="235"/>
        <v>と</v>
      </c>
      <c r="O84" s="41" t="str">
        <f t="shared" si="236"/>
        <v>石</v>
      </c>
      <c r="P84" s="41" t="str">
        <f t="shared" si="237"/>
        <v>屋</v>
      </c>
      <c r="Q84" s="41" t="str">
        <f t="shared" si="238"/>
        <v/>
      </c>
      <c r="R84" s="41" t="str">
        <f t="shared" si="239"/>
        <v/>
      </c>
      <c r="S84" s="41" t="str">
        <f t="shared" si="240"/>
        <v>タ</v>
      </c>
      <c r="T84" s="41" t="str">
        <f t="shared" si="241"/>
        <v>鋼</v>
      </c>
      <c r="U84" s="41" t="str">
        <f t="shared" si="242"/>
        <v>筋</v>
      </c>
      <c r="V84" s="41" t="str">
        <f t="shared" si="243"/>
        <v>舗</v>
      </c>
      <c r="W84" s="41" t="str">
        <f t="shared" si="244"/>
        <v>し</v>
      </c>
      <c r="X84" s="41" t="str">
        <f t="shared" si="245"/>
        <v>板</v>
      </c>
      <c r="Y84" s="41" t="str">
        <f t="shared" si="246"/>
        <v>ガ</v>
      </c>
      <c r="Z84" s="41" t="str">
        <f t="shared" si="247"/>
        <v>塗</v>
      </c>
      <c r="AA84" s="41" t="str">
        <f t="shared" si="248"/>
        <v>防</v>
      </c>
      <c r="AB84" s="41" t="str">
        <f t="shared" si="249"/>
        <v>内</v>
      </c>
      <c r="AC84" s="41" t="str">
        <f t="shared" si="250"/>
        <v/>
      </c>
      <c r="AD84" s="41" t="str">
        <f t="shared" si="251"/>
        <v>絶</v>
      </c>
      <c r="AE84" s="41" t="str">
        <f t="shared" si="252"/>
        <v/>
      </c>
      <c r="AF84" s="41" t="str">
        <f t="shared" si="253"/>
        <v/>
      </c>
      <c r="AG84" s="41" t="str">
        <f t="shared" si="254"/>
        <v/>
      </c>
      <c r="AH84" s="41" t="str">
        <f t="shared" si="255"/>
        <v>具</v>
      </c>
      <c r="AI84" s="41" t="str">
        <f t="shared" si="256"/>
        <v>水</v>
      </c>
      <c r="AJ84" s="41" t="str">
        <f t="shared" si="257"/>
        <v/>
      </c>
      <c r="AK84" s="41" t="str">
        <f t="shared" si="258"/>
        <v/>
      </c>
      <c r="AL84" s="54" t="str">
        <f t="shared" si="259"/>
        <v>解</v>
      </c>
      <c r="AM84" s="42" t="s">
        <v>324</v>
      </c>
      <c r="AO84" s="28" t="s">
        <v>444</v>
      </c>
      <c r="AP84" s="28" t="s">
        <v>444</v>
      </c>
      <c r="AQ84" s="28" t="s">
        <v>444</v>
      </c>
      <c r="AR84" s="28" t="s">
        <v>444</v>
      </c>
      <c r="AS84" s="28" t="s">
        <v>444</v>
      </c>
      <c r="AT84" s="28" t="s">
        <v>444</v>
      </c>
      <c r="AU84" s="28" t="s">
        <v>444</v>
      </c>
      <c r="AX84" s="28" t="s">
        <v>444</v>
      </c>
      <c r="AY84" s="28" t="s">
        <v>444</v>
      </c>
      <c r="AZ84" s="28" t="s">
        <v>444</v>
      </c>
      <c r="BA84" s="28" t="s">
        <v>444</v>
      </c>
      <c r="BB84" s="28" t="s">
        <v>444</v>
      </c>
      <c r="BC84" s="28" t="s">
        <v>444</v>
      </c>
      <c r="BD84" s="28" t="s">
        <v>444</v>
      </c>
      <c r="BE84" s="28" t="s">
        <v>444</v>
      </c>
      <c r="BF84" s="28" t="s">
        <v>444</v>
      </c>
      <c r="BG84" s="28" t="s">
        <v>444</v>
      </c>
      <c r="BI84" s="28" t="s">
        <v>444</v>
      </c>
      <c r="BM84" s="28" t="s">
        <v>444</v>
      </c>
      <c r="BN84" s="28" t="s">
        <v>444</v>
      </c>
      <c r="BQ84" s="28" t="s">
        <v>444</v>
      </c>
    </row>
    <row r="85" spans="1:69" ht="26.25" customHeight="1" x14ac:dyDescent="0.15">
      <c r="A85" s="14"/>
      <c r="B85" s="14"/>
      <c r="C85" s="5"/>
      <c r="D85" s="15"/>
      <c r="E85" s="112"/>
      <c r="F85" s="25" t="s">
        <v>36</v>
      </c>
      <c r="G85" s="24" t="s">
        <v>396</v>
      </c>
      <c r="H85" s="24" t="s">
        <v>164</v>
      </c>
      <c r="I85" s="6" t="s">
        <v>165</v>
      </c>
      <c r="J85" s="40" t="str">
        <f t="shared" si="231"/>
        <v>土</v>
      </c>
      <c r="K85" s="41" t="str">
        <f t="shared" si="232"/>
        <v>建</v>
      </c>
      <c r="L85" s="41" t="str">
        <f t="shared" si="233"/>
        <v>大</v>
      </c>
      <c r="M85" s="41" t="str">
        <f t="shared" si="234"/>
        <v>左</v>
      </c>
      <c r="N85" s="41" t="str">
        <f t="shared" si="235"/>
        <v>と</v>
      </c>
      <c r="O85" s="41" t="str">
        <f t="shared" si="236"/>
        <v>石</v>
      </c>
      <c r="P85" s="41" t="str">
        <f t="shared" si="237"/>
        <v>屋</v>
      </c>
      <c r="Q85" s="41" t="str">
        <f t="shared" si="238"/>
        <v/>
      </c>
      <c r="R85" s="41" t="str">
        <f t="shared" si="239"/>
        <v/>
      </c>
      <c r="S85" s="41" t="str">
        <f t="shared" si="240"/>
        <v>タ</v>
      </c>
      <c r="T85" s="41" t="str">
        <f t="shared" si="241"/>
        <v>鋼</v>
      </c>
      <c r="U85" s="41" t="str">
        <f t="shared" si="242"/>
        <v>筋</v>
      </c>
      <c r="V85" s="41" t="str">
        <f t="shared" si="243"/>
        <v>舗</v>
      </c>
      <c r="W85" s="41" t="str">
        <f t="shared" si="244"/>
        <v>し</v>
      </c>
      <c r="X85" s="41" t="str">
        <f t="shared" si="245"/>
        <v>板</v>
      </c>
      <c r="Y85" s="41" t="str">
        <f t="shared" si="246"/>
        <v>ガ</v>
      </c>
      <c r="Z85" s="41" t="str">
        <f t="shared" si="247"/>
        <v>塗</v>
      </c>
      <c r="AA85" s="41" t="str">
        <f t="shared" si="248"/>
        <v>防</v>
      </c>
      <c r="AB85" s="41" t="str">
        <f t="shared" si="249"/>
        <v>内</v>
      </c>
      <c r="AC85" s="41" t="str">
        <f t="shared" si="250"/>
        <v/>
      </c>
      <c r="AD85" s="41" t="str">
        <f t="shared" si="251"/>
        <v>絶</v>
      </c>
      <c r="AE85" s="41" t="str">
        <f t="shared" si="252"/>
        <v/>
      </c>
      <c r="AF85" s="41" t="str">
        <f t="shared" si="253"/>
        <v/>
      </c>
      <c r="AG85" s="41" t="str">
        <f t="shared" si="254"/>
        <v/>
      </c>
      <c r="AH85" s="41" t="str">
        <f t="shared" si="255"/>
        <v>具</v>
      </c>
      <c r="AI85" s="41" t="str">
        <f t="shared" si="256"/>
        <v>水</v>
      </c>
      <c r="AJ85" s="41" t="str">
        <f t="shared" si="257"/>
        <v/>
      </c>
      <c r="AK85" s="41" t="str">
        <f t="shared" si="258"/>
        <v/>
      </c>
      <c r="AL85" s="54" t="str">
        <f t="shared" si="259"/>
        <v>解</v>
      </c>
      <c r="AM85" s="42" t="s">
        <v>324</v>
      </c>
      <c r="AO85" s="28" t="s">
        <v>444</v>
      </c>
      <c r="AP85" s="28" t="s">
        <v>444</v>
      </c>
      <c r="AQ85" s="28" t="s">
        <v>444</v>
      </c>
      <c r="AR85" s="28" t="s">
        <v>444</v>
      </c>
      <c r="AS85" s="28" t="s">
        <v>444</v>
      </c>
      <c r="AT85" s="28" t="s">
        <v>444</v>
      </c>
      <c r="AU85" s="28" t="s">
        <v>444</v>
      </c>
      <c r="AX85" s="28" t="s">
        <v>444</v>
      </c>
      <c r="AY85" s="28" t="s">
        <v>444</v>
      </c>
      <c r="AZ85" s="28" t="s">
        <v>444</v>
      </c>
      <c r="BA85" s="28" t="s">
        <v>444</v>
      </c>
      <c r="BB85" s="28" t="s">
        <v>444</v>
      </c>
      <c r="BC85" s="28" t="s">
        <v>444</v>
      </c>
      <c r="BD85" s="28" t="s">
        <v>444</v>
      </c>
      <c r="BE85" s="28" t="s">
        <v>444</v>
      </c>
      <c r="BF85" s="28" t="s">
        <v>444</v>
      </c>
      <c r="BG85" s="28" t="s">
        <v>444</v>
      </c>
      <c r="BI85" s="28" t="s">
        <v>444</v>
      </c>
      <c r="BM85" s="28" t="s">
        <v>444</v>
      </c>
      <c r="BN85" s="28" t="s">
        <v>444</v>
      </c>
      <c r="BQ85" s="28" t="s">
        <v>444</v>
      </c>
    </row>
    <row r="86" spans="1:69" ht="26.25" customHeight="1" x14ac:dyDescent="0.15">
      <c r="A86" s="14" t="s">
        <v>149</v>
      </c>
      <c r="B86" s="11" t="s">
        <v>166</v>
      </c>
      <c r="C86" s="4" t="s">
        <v>141</v>
      </c>
      <c r="D86" s="23">
        <v>13187</v>
      </c>
      <c r="E86" s="111" t="s">
        <v>360</v>
      </c>
      <c r="F86" s="25" t="s">
        <v>363</v>
      </c>
      <c r="G86" s="24" t="s">
        <v>477</v>
      </c>
      <c r="H86" s="24" t="s">
        <v>361</v>
      </c>
      <c r="I86" s="6" t="s">
        <v>362</v>
      </c>
      <c r="J86" s="40" t="str">
        <f t="shared" si="231"/>
        <v>土</v>
      </c>
      <c r="K86" s="41" t="str">
        <f t="shared" si="232"/>
        <v>建</v>
      </c>
      <c r="L86" s="41" t="str">
        <f t="shared" si="233"/>
        <v/>
      </c>
      <c r="M86" s="41" t="str">
        <f t="shared" si="234"/>
        <v/>
      </c>
      <c r="N86" s="41" t="str">
        <f t="shared" si="235"/>
        <v>と</v>
      </c>
      <c r="O86" s="41" t="str">
        <f t="shared" si="236"/>
        <v/>
      </c>
      <c r="P86" s="41" t="str">
        <f t="shared" si="237"/>
        <v/>
      </c>
      <c r="Q86" s="41" t="str">
        <f t="shared" si="238"/>
        <v/>
      </c>
      <c r="R86" s="41" t="str">
        <f t="shared" si="239"/>
        <v/>
      </c>
      <c r="S86" s="41" t="str">
        <f t="shared" si="240"/>
        <v/>
      </c>
      <c r="T86" s="41" t="str">
        <f t="shared" si="241"/>
        <v/>
      </c>
      <c r="U86" s="41" t="str">
        <f t="shared" si="242"/>
        <v/>
      </c>
      <c r="V86" s="41" t="str">
        <f t="shared" si="243"/>
        <v/>
      </c>
      <c r="W86" s="41" t="str">
        <f t="shared" si="244"/>
        <v/>
      </c>
      <c r="X86" s="41" t="str">
        <f t="shared" si="245"/>
        <v/>
      </c>
      <c r="Y86" s="41" t="str">
        <f t="shared" si="246"/>
        <v/>
      </c>
      <c r="Z86" s="41" t="str">
        <f t="shared" si="247"/>
        <v>塗</v>
      </c>
      <c r="AA86" s="41" t="str">
        <f t="shared" si="248"/>
        <v>防</v>
      </c>
      <c r="AB86" s="41" t="str">
        <f t="shared" si="249"/>
        <v/>
      </c>
      <c r="AC86" s="41" t="str">
        <f t="shared" si="250"/>
        <v/>
      </c>
      <c r="AD86" s="41" t="str">
        <f t="shared" si="251"/>
        <v/>
      </c>
      <c r="AE86" s="41" t="str">
        <f t="shared" si="252"/>
        <v/>
      </c>
      <c r="AF86" s="41" t="str">
        <f t="shared" si="253"/>
        <v/>
      </c>
      <c r="AG86" s="41" t="str">
        <f t="shared" si="254"/>
        <v/>
      </c>
      <c r="AH86" s="41" t="str">
        <f t="shared" si="255"/>
        <v/>
      </c>
      <c r="AI86" s="41" t="str">
        <f t="shared" si="256"/>
        <v/>
      </c>
      <c r="AJ86" s="41" t="str">
        <f t="shared" si="257"/>
        <v/>
      </c>
      <c r="AK86" s="41" t="str">
        <f t="shared" si="258"/>
        <v/>
      </c>
      <c r="AL86" s="54" t="str">
        <f t="shared" si="259"/>
        <v/>
      </c>
      <c r="AM86" s="42" t="s">
        <v>324</v>
      </c>
      <c r="AO86" s="28" t="s">
        <v>445</v>
      </c>
      <c r="AP86" s="28" t="s">
        <v>445</v>
      </c>
      <c r="AS86" s="28" t="s">
        <v>445</v>
      </c>
      <c r="BE86" s="28" t="s">
        <v>478</v>
      </c>
      <c r="BF86" s="28" t="s">
        <v>478</v>
      </c>
    </row>
    <row r="87" spans="1:69" ht="26.25" customHeight="1" x14ac:dyDescent="0.15">
      <c r="A87" s="13"/>
      <c r="B87" s="13"/>
      <c r="C87" s="5"/>
      <c r="D87" s="8"/>
      <c r="E87" s="112"/>
      <c r="F87" s="47" t="s">
        <v>491</v>
      </c>
      <c r="G87" s="24" t="s">
        <v>492</v>
      </c>
      <c r="H87" s="24" t="s">
        <v>493</v>
      </c>
      <c r="I87" s="40" t="s">
        <v>494</v>
      </c>
      <c r="J87" s="40" t="str">
        <f t="shared" ref="J87" si="289">IF(AO87="〇","土","")</f>
        <v>土</v>
      </c>
      <c r="K87" s="41" t="str">
        <f t="shared" ref="K87" si="290">IF(AP87="〇","建","")</f>
        <v>建</v>
      </c>
      <c r="L87" s="41" t="str">
        <f t="shared" ref="L87" si="291">IF(AQ87="〇","大","")</f>
        <v/>
      </c>
      <c r="M87" s="41" t="str">
        <f t="shared" ref="M87" si="292">IF(AR87="〇","左","")</f>
        <v/>
      </c>
      <c r="N87" s="41" t="str">
        <f t="shared" ref="N87" si="293">IF(AS87="〇","と","")</f>
        <v>と</v>
      </c>
      <c r="O87" s="41" t="str">
        <f t="shared" ref="O87" si="294">IF(AT87="〇","石","")</f>
        <v/>
      </c>
      <c r="P87" s="41" t="str">
        <f t="shared" ref="P87" si="295">IF(AU87="〇","屋","")</f>
        <v/>
      </c>
      <c r="Q87" s="41" t="str">
        <f t="shared" ref="Q87" si="296">IF(AV87="〇","電","")</f>
        <v/>
      </c>
      <c r="R87" s="41" t="str">
        <f t="shared" ref="R87" si="297">IF(AW87="〇","管","")</f>
        <v/>
      </c>
      <c r="S87" s="41" t="str">
        <f t="shared" ref="S87" si="298">IF(AX87="〇","タ","")</f>
        <v/>
      </c>
      <c r="T87" s="41" t="str">
        <f t="shared" ref="T87" si="299">IF(AY87="〇","鋼","")</f>
        <v/>
      </c>
      <c r="U87" s="41" t="str">
        <f t="shared" ref="U87" si="300">IF(AZ87="〇","筋","")</f>
        <v/>
      </c>
      <c r="V87" s="41" t="str">
        <f t="shared" ref="V87" si="301">IF(BA87="〇","舗","")</f>
        <v/>
      </c>
      <c r="W87" s="41" t="str">
        <f t="shared" ref="W87" si="302">IF(BB87="〇","し","")</f>
        <v/>
      </c>
      <c r="X87" s="41" t="str">
        <f t="shared" ref="X87" si="303">IF(BC87="〇","板","")</f>
        <v/>
      </c>
      <c r="Y87" s="41" t="str">
        <f t="shared" ref="Y87" si="304">IF(BD87="〇","ガ","")</f>
        <v/>
      </c>
      <c r="Z87" s="41" t="str">
        <f t="shared" ref="Z87" si="305">IF(BE87="〇","塗","")</f>
        <v>塗</v>
      </c>
      <c r="AA87" s="41" t="str">
        <f t="shared" ref="AA87" si="306">IF(BF87="〇","防","")</f>
        <v/>
      </c>
      <c r="AB87" s="41" t="str">
        <f t="shared" ref="AB87" si="307">IF(BG87="〇","内","")</f>
        <v/>
      </c>
      <c r="AC87" s="41" t="str">
        <f t="shared" ref="AC87" si="308">IF(BH87="〇","機","")</f>
        <v/>
      </c>
      <c r="AD87" s="41" t="str">
        <f t="shared" ref="AD87" si="309">IF(BI87="〇","絶","")</f>
        <v/>
      </c>
      <c r="AE87" s="41" t="str">
        <f t="shared" ref="AE87" si="310">IF(BJ87="〇","通","")</f>
        <v/>
      </c>
      <c r="AF87" s="41" t="str">
        <f t="shared" ref="AF87" si="311">IF(BK87="〇","園","")</f>
        <v/>
      </c>
      <c r="AG87" s="41" t="str">
        <f t="shared" ref="AG87" si="312">IF(BL87="〇","井","")</f>
        <v/>
      </c>
      <c r="AH87" s="41" t="str">
        <f t="shared" ref="AH87" si="313">IF(BM87="〇","具","")</f>
        <v/>
      </c>
      <c r="AI87" s="41" t="str">
        <f t="shared" ref="AI87" si="314">IF(BN87="〇","水","")</f>
        <v/>
      </c>
      <c r="AJ87" s="41" t="str">
        <f t="shared" ref="AJ87" si="315">IF(BO87="〇","消","")</f>
        <v/>
      </c>
      <c r="AK87" s="41" t="str">
        <f t="shared" ref="AK87" si="316">IF(BP87="〇","清","")</f>
        <v/>
      </c>
      <c r="AL87" s="54" t="str">
        <f t="shared" ref="AL87" si="317">IF(BQ87="〇","解","")</f>
        <v>解</v>
      </c>
      <c r="AM87" s="80">
        <v>46113</v>
      </c>
      <c r="AO87" s="28" t="s">
        <v>478</v>
      </c>
      <c r="AP87" s="28" t="s">
        <v>478</v>
      </c>
      <c r="AS87" s="28" t="s">
        <v>445</v>
      </c>
      <c r="BE87" s="28" t="s">
        <v>445</v>
      </c>
      <c r="BQ87" s="28" t="s">
        <v>445</v>
      </c>
    </row>
    <row r="88" spans="1:69" ht="26.25" customHeight="1" x14ac:dyDescent="0.15">
      <c r="A88" s="11" t="s">
        <v>149</v>
      </c>
      <c r="B88" s="51">
        <v>1</v>
      </c>
      <c r="C88" s="4" t="s">
        <v>141</v>
      </c>
      <c r="D88" s="12">
        <v>13883</v>
      </c>
      <c r="E88" s="111" t="s">
        <v>117</v>
      </c>
      <c r="F88" s="25" t="s">
        <v>110</v>
      </c>
      <c r="G88" s="24" t="s">
        <v>456</v>
      </c>
      <c r="H88" s="24" t="s">
        <v>162</v>
      </c>
      <c r="I88" s="6" t="s">
        <v>118</v>
      </c>
      <c r="J88" s="40" t="str">
        <f>IF(AO88="〇","土","")</f>
        <v>土</v>
      </c>
      <c r="K88" s="41" t="str">
        <f>IF(AP88="〇","建","")</f>
        <v/>
      </c>
      <c r="L88" s="41" t="str">
        <f>IF(AQ88="〇","大","")</f>
        <v/>
      </c>
      <c r="M88" s="41" t="str">
        <f>IF(AR88="〇","左","")</f>
        <v/>
      </c>
      <c r="N88" s="41" t="str">
        <f>IF(AS88="〇","と","")</f>
        <v>と</v>
      </c>
      <c r="O88" s="41" t="str">
        <f>IF(AT88="〇","石","")</f>
        <v/>
      </c>
      <c r="P88" s="41" t="str">
        <f>IF(AU88="〇","屋","")</f>
        <v/>
      </c>
      <c r="Q88" s="41" t="str">
        <f>IF(AV88="〇","電","")</f>
        <v/>
      </c>
      <c r="R88" s="41" t="str">
        <f>IF(AW88="〇","管","")</f>
        <v/>
      </c>
      <c r="S88" s="41" t="str">
        <f>IF(AX88="〇","タ","")</f>
        <v/>
      </c>
      <c r="T88" s="41" t="str">
        <f>IF(AY88="〇","鋼","")</f>
        <v/>
      </c>
      <c r="U88" s="41" t="str">
        <f>IF(AZ88="〇","筋","")</f>
        <v/>
      </c>
      <c r="V88" s="41" t="str">
        <f>IF(BA88="〇","舗","")</f>
        <v>舗</v>
      </c>
      <c r="W88" s="41" t="str">
        <f>IF(BB88="〇","し","")</f>
        <v/>
      </c>
      <c r="X88" s="41" t="str">
        <f>IF(BC88="〇","板","")</f>
        <v/>
      </c>
      <c r="Y88" s="41" t="str">
        <f>IF(BD88="〇","ガ","")</f>
        <v/>
      </c>
      <c r="Z88" s="41" t="str">
        <f>IF(BE88="〇","塗","")</f>
        <v>塗</v>
      </c>
      <c r="AA88" s="41" t="str">
        <f>IF(BF88="〇","防","")</f>
        <v/>
      </c>
      <c r="AB88" s="41" t="str">
        <f>IF(BG88="〇","内","")</f>
        <v/>
      </c>
      <c r="AC88" s="41" t="str">
        <f>IF(BH88="〇","機","")</f>
        <v/>
      </c>
      <c r="AD88" s="41" t="str">
        <f>IF(BI88="〇","絶","")</f>
        <v/>
      </c>
      <c r="AE88" s="41" t="str">
        <f>IF(BJ88="〇","通","")</f>
        <v/>
      </c>
      <c r="AF88" s="41" t="str">
        <f>IF(BK88="〇","園","")</f>
        <v/>
      </c>
      <c r="AG88" s="41" t="str">
        <f>IF(BL88="〇","井","")</f>
        <v/>
      </c>
      <c r="AH88" s="41" t="str">
        <f>IF(BM88="〇","具","")</f>
        <v/>
      </c>
      <c r="AI88" s="41" t="str">
        <f>IF(BN88="〇","水","")</f>
        <v>水</v>
      </c>
      <c r="AJ88" s="41" t="str">
        <f>IF(BO88="〇","消","")</f>
        <v/>
      </c>
      <c r="AK88" s="41" t="str">
        <f>IF(BP88="〇","清","")</f>
        <v/>
      </c>
      <c r="AL88" s="54" t="str">
        <f>IF(BQ88="〇","解","")</f>
        <v>解</v>
      </c>
      <c r="AM88" s="42" t="s">
        <v>324</v>
      </c>
      <c r="AO88" s="28" t="s">
        <v>445</v>
      </c>
      <c r="AS88" s="28" t="s">
        <v>445</v>
      </c>
      <c r="BA88" s="28" t="s">
        <v>445</v>
      </c>
      <c r="BE88" s="28" t="s">
        <v>445</v>
      </c>
      <c r="BN88" s="28" t="s">
        <v>445</v>
      </c>
      <c r="BQ88" s="28" t="s">
        <v>445</v>
      </c>
    </row>
    <row r="89" spans="1:69" ht="26.25" customHeight="1" x14ac:dyDescent="0.15">
      <c r="A89" s="17"/>
      <c r="B89" s="14"/>
      <c r="C89" s="5"/>
      <c r="D89" s="15"/>
      <c r="E89" s="112"/>
      <c r="F89" s="25" t="s">
        <v>36</v>
      </c>
      <c r="G89" s="24" t="s">
        <v>483</v>
      </c>
      <c r="H89" s="24" t="s">
        <v>119</v>
      </c>
      <c r="I89" s="6" t="s">
        <v>120</v>
      </c>
      <c r="J89" s="40" t="str">
        <f>IF(AO89="〇","土","")</f>
        <v>土</v>
      </c>
      <c r="K89" s="41" t="str">
        <f>IF(AP89="〇","建","")</f>
        <v/>
      </c>
      <c r="L89" s="41" t="str">
        <f>IF(AQ89="〇","大","")</f>
        <v/>
      </c>
      <c r="M89" s="41" t="str">
        <f>IF(AR89="〇","左","")</f>
        <v/>
      </c>
      <c r="N89" s="41" t="str">
        <f>IF(AS89="〇","と","")</f>
        <v>と</v>
      </c>
      <c r="O89" s="41" t="str">
        <f>IF(AT89="〇","石","")</f>
        <v/>
      </c>
      <c r="P89" s="41" t="str">
        <f>IF(AU89="〇","屋","")</f>
        <v/>
      </c>
      <c r="Q89" s="41" t="str">
        <f>IF(AV89="〇","電","")</f>
        <v/>
      </c>
      <c r="R89" s="41" t="str">
        <f>IF(AW89="〇","管","")</f>
        <v>管</v>
      </c>
      <c r="S89" s="41" t="str">
        <f>IF(AX89="〇","タ","")</f>
        <v/>
      </c>
      <c r="T89" s="41" t="str">
        <f>IF(AY89="〇","鋼","")</f>
        <v/>
      </c>
      <c r="U89" s="41" t="str">
        <f>IF(AZ89="〇","筋","")</f>
        <v/>
      </c>
      <c r="V89" s="41" t="str">
        <f>IF(BA89="〇","舗","")</f>
        <v>舗</v>
      </c>
      <c r="W89" s="41" t="str">
        <f>IF(BB89="〇","し","")</f>
        <v/>
      </c>
      <c r="X89" s="41" t="str">
        <f>IF(BC89="〇","板","")</f>
        <v/>
      </c>
      <c r="Y89" s="41" t="str">
        <f>IF(BD89="〇","ガ","")</f>
        <v/>
      </c>
      <c r="Z89" s="41" t="str">
        <f>IF(BE89="〇","塗","")</f>
        <v>塗</v>
      </c>
      <c r="AA89" s="41" t="str">
        <f>IF(BF89="〇","防","")</f>
        <v/>
      </c>
      <c r="AB89" s="41" t="str">
        <f>IF(BG89="〇","内","")</f>
        <v/>
      </c>
      <c r="AC89" s="41" t="str">
        <f>IF(BH89="〇","機","")</f>
        <v/>
      </c>
      <c r="AD89" s="41" t="str">
        <f>IF(BI89="〇","絶","")</f>
        <v/>
      </c>
      <c r="AE89" s="41" t="str">
        <f>IF(BJ89="〇","通","")</f>
        <v/>
      </c>
      <c r="AF89" s="41" t="str">
        <f>IF(BK89="〇","園","")</f>
        <v/>
      </c>
      <c r="AG89" s="41" t="str">
        <f>IF(BL89="〇","井","")</f>
        <v/>
      </c>
      <c r="AH89" s="41" t="str">
        <f>IF(BM89="〇","具","")</f>
        <v/>
      </c>
      <c r="AI89" s="41" t="str">
        <f>IF(BN89="〇","水","")</f>
        <v>水</v>
      </c>
      <c r="AJ89" s="41" t="str">
        <f>IF(BO89="〇","消","")</f>
        <v/>
      </c>
      <c r="AK89" s="41" t="str">
        <f>IF(BP89="〇","清","")</f>
        <v/>
      </c>
      <c r="AL89" s="54" t="str">
        <f>IF(BQ89="〇","解","")</f>
        <v>解</v>
      </c>
      <c r="AM89" s="42" t="s">
        <v>324</v>
      </c>
      <c r="AO89" s="28" t="s">
        <v>445</v>
      </c>
      <c r="AS89" s="28" t="s">
        <v>445</v>
      </c>
      <c r="AW89" s="28" t="s">
        <v>445</v>
      </c>
      <c r="BA89" s="28" t="s">
        <v>445</v>
      </c>
      <c r="BE89" s="28" t="s">
        <v>445</v>
      </c>
      <c r="BN89" s="28" t="s">
        <v>445</v>
      </c>
      <c r="BQ89" s="28" t="s">
        <v>445</v>
      </c>
    </row>
    <row r="90" spans="1:69" ht="26.25" customHeight="1" x14ac:dyDescent="0.15">
      <c r="A90" s="14" t="s">
        <v>149</v>
      </c>
      <c r="B90" s="13" t="s">
        <v>167</v>
      </c>
      <c r="C90" s="2" t="s">
        <v>141</v>
      </c>
      <c r="D90" s="8">
        <v>313</v>
      </c>
      <c r="E90" s="112" t="s">
        <v>104</v>
      </c>
      <c r="F90" s="25" t="s">
        <v>20</v>
      </c>
      <c r="G90" s="24" t="s">
        <v>479</v>
      </c>
      <c r="H90" s="24" t="s">
        <v>105</v>
      </c>
      <c r="I90" s="6" t="s">
        <v>106</v>
      </c>
      <c r="J90" s="40" t="str">
        <f t="shared" si="231"/>
        <v>土</v>
      </c>
      <c r="K90" s="41" t="str">
        <f t="shared" si="232"/>
        <v/>
      </c>
      <c r="L90" s="41" t="str">
        <f t="shared" si="233"/>
        <v/>
      </c>
      <c r="M90" s="41" t="str">
        <f t="shared" si="234"/>
        <v/>
      </c>
      <c r="N90" s="41" t="str">
        <f t="shared" si="235"/>
        <v>と</v>
      </c>
      <c r="O90" s="41" t="str">
        <f t="shared" si="236"/>
        <v>石</v>
      </c>
      <c r="P90" s="41" t="str">
        <f t="shared" si="237"/>
        <v/>
      </c>
      <c r="Q90" s="41" t="str">
        <f t="shared" si="238"/>
        <v/>
      </c>
      <c r="R90" s="41" t="str">
        <f t="shared" si="239"/>
        <v/>
      </c>
      <c r="S90" s="41" t="str">
        <f t="shared" si="240"/>
        <v/>
      </c>
      <c r="T90" s="41" t="str">
        <f t="shared" si="241"/>
        <v/>
      </c>
      <c r="U90" s="41" t="str">
        <f t="shared" si="242"/>
        <v/>
      </c>
      <c r="V90" s="41" t="str">
        <f t="shared" si="243"/>
        <v>舗</v>
      </c>
      <c r="W90" s="41" t="str">
        <f t="shared" si="244"/>
        <v>し</v>
      </c>
      <c r="X90" s="41" t="str">
        <f t="shared" si="245"/>
        <v/>
      </c>
      <c r="Y90" s="41" t="str">
        <f t="shared" si="246"/>
        <v/>
      </c>
      <c r="Z90" s="41" t="str">
        <f t="shared" si="247"/>
        <v/>
      </c>
      <c r="AA90" s="41" t="str">
        <f t="shared" si="248"/>
        <v/>
      </c>
      <c r="AB90" s="41" t="str">
        <f t="shared" si="249"/>
        <v/>
      </c>
      <c r="AC90" s="41" t="str">
        <f t="shared" si="250"/>
        <v/>
      </c>
      <c r="AD90" s="41" t="str">
        <f t="shared" si="251"/>
        <v/>
      </c>
      <c r="AE90" s="41" t="str">
        <f t="shared" si="252"/>
        <v/>
      </c>
      <c r="AF90" s="41" t="str">
        <f t="shared" si="253"/>
        <v/>
      </c>
      <c r="AG90" s="41" t="str">
        <f t="shared" si="254"/>
        <v/>
      </c>
      <c r="AH90" s="41" t="str">
        <f t="shared" si="255"/>
        <v/>
      </c>
      <c r="AI90" s="41" t="str">
        <f t="shared" si="256"/>
        <v>水</v>
      </c>
      <c r="AJ90" s="41" t="str">
        <f t="shared" si="257"/>
        <v/>
      </c>
      <c r="AK90" s="41" t="str">
        <f t="shared" si="258"/>
        <v/>
      </c>
      <c r="AL90" s="54" t="str">
        <f t="shared" si="259"/>
        <v>解</v>
      </c>
      <c r="AM90" s="42" t="s">
        <v>324</v>
      </c>
      <c r="AO90" s="28" t="s">
        <v>445</v>
      </c>
      <c r="AS90" s="28" t="s">
        <v>445</v>
      </c>
      <c r="AT90" s="28" t="s">
        <v>445</v>
      </c>
      <c r="BA90" s="28" t="s">
        <v>445</v>
      </c>
      <c r="BB90" s="28" t="s">
        <v>478</v>
      </c>
      <c r="BN90" s="28" t="s">
        <v>445</v>
      </c>
      <c r="BQ90" s="28" t="s">
        <v>445</v>
      </c>
    </row>
    <row r="91" spans="1:69" ht="26.25" customHeight="1" x14ac:dyDescent="0.15">
      <c r="A91" s="6" t="s">
        <v>149</v>
      </c>
      <c r="B91" s="6" t="s">
        <v>167</v>
      </c>
      <c r="C91" s="7" t="s">
        <v>141</v>
      </c>
      <c r="D91" s="9">
        <v>579</v>
      </c>
      <c r="E91" s="109" t="s">
        <v>107</v>
      </c>
      <c r="F91" s="25" t="s">
        <v>48</v>
      </c>
      <c r="G91" s="24" t="s">
        <v>269</v>
      </c>
      <c r="H91" s="24" t="s">
        <v>277</v>
      </c>
      <c r="I91" s="6" t="s">
        <v>108</v>
      </c>
      <c r="J91" s="40" t="str">
        <f t="shared" si="231"/>
        <v/>
      </c>
      <c r="K91" s="41" t="str">
        <f t="shared" si="232"/>
        <v>建</v>
      </c>
      <c r="L91" s="41" t="str">
        <f t="shared" si="233"/>
        <v/>
      </c>
      <c r="M91" s="41" t="str">
        <f t="shared" si="234"/>
        <v/>
      </c>
      <c r="N91" s="41" t="str">
        <f t="shared" si="235"/>
        <v/>
      </c>
      <c r="O91" s="41" t="str">
        <f t="shared" si="236"/>
        <v/>
      </c>
      <c r="P91" s="41" t="str">
        <f t="shared" si="237"/>
        <v/>
      </c>
      <c r="Q91" s="41" t="str">
        <f t="shared" si="238"/>
        <v/>
      </c>
      <c r="R91" s="41" t="str">
        <f t="shared" si="239"/>
        <v/>
      </c>
      <c r="S91" s="41" t="str">
        <f t="shared" si="240"/>
        <v/>
      </c>
      <c r="T91" s="41" t="str">
        <f t="shared" si="241"/>
        <v/>
      </c>
      <c r="U91" s="41" t="str">
        <f t="shared" si="242"/>
        <v/>
      </c>
      <c r="V91" s="41" t="str">
        <f t="shared" si="243"/>
        <v/>
      </c>
      <c r="W91" s="41" t="str">
        <f t="shared" si="244"/>
        <v/>
      </c>
      <c r="X91" s="41" t="str">
        <f t="shared" si="245"/>
        <v/>
      </c>
      <c r="Y91" s="41" t="str">
        <f t="shared" si="246"/>
        <v/>
      </c>
      <c r="Z91" s="41" t="str">
        <f t="shared" si="247"/>
        <v/>
      </c>
      <c r="AA91" s="41" t="str">
        <f t="shared" si="248"/>
        <v/>
      </c>
      <c r="AB91" s="41" t="str">
        <f t="shared" si="249"/>
        <v/>
      </c>
      <c r="AC91" s="41" t="str">
        <f t="shared" si="250"/>
        <v/>
      </c>
      <c r="AD91" s="41" t="str">
        <f t="shared" si="251"/>
        <v/>
      </c>
      <c r="AE91" s="41" t="str">
        <f t="shared" si="252"/>
        <v/>
      </c>
      <c r="AF91" s="41" t="str">
        <f t="shared" si="253"/>
        <v/>
      </c>
      <c r="AG91" s="41" t="str">
        <f t="shared" si="254"/>
        <v/>
      </c>
      <c r="AH91" s="41" t="str">
        <f t="shared" si="255"/>
        <v/>
      </c>
      <c r="AI91" s="41" t="str">
        <f t="shared" si="256"/>
        <v/>
      </c>
      <c r="AJ91" s="41" t="str">
        <f t="shared" si="257"/>
        <v/>
      </c>
      <c r="AK91" s="41" t="str">
        <f t="shared" si="258"/>
        <v/>
      </c>
      <c r="AL91" s="54" t="str">
        <f t="shared" si="259"/>
        <v/>
      </c>
      <c r="AM91" s="42" t="s">
        <v>324</v>
      </c>
      <c r="AP91" s="28" t="s">
        <v>445</v>
      </c>
    </row>
    <row r="92" spans="1:69" ht="26.25" customHeight="1" x14ac:dyDescent="0.15">
      <c r="A92" s="11" t="s">
        <v>149</v>
      </c>
      <c r="B92" s="13" t="s">
        <v>167</v>
      </c>
      <c r="C92" s="2" t="s">
        <v>141</v>
      </c>
      <c r="D92" s="8">
        <v>1951</v>
      </c>
      <c r="E92" s="110" t="s">
        <v>109</v>
      </c>
      <c r="F92" s="25" t="s">
        <v>110</v>
      </c>
      <c r="G92" s="24" t="s">
        <v>111</v>
      </c>
      <c r="H92" s="24" t="s">
        <v>144</v>
      </c>
      <c r="I92" s="6" t="s">
        <v>112</v>
      </c>
      <c r="J92" s="40" t="str">
        <f t="shared" si="231"/>
        <v>土</v>
      </c>
      <c r="K92" s="41" t="str">
        <f t="shared" si="232"/>
        <v/>
      </c>
      <c r="L92" s="41" t="str">
        <f t="shared" si="233"/>
        <v/>
      </c>
      <c r="M92" s="41" t="str">
        <f t="shared" si="234"/>
        <v/>
      </c>
      <c r="N92" s="41" t="str">
        <f t="shared" si="235"/>
        <v/>
      </c>
      <c r="O92" s="41" t="str">
        <f t="shared" si="236"/>
        <v>石</v>
      </c>
      <c r="P92" s="41" t="str">
        <f t="shared" si="237"/>
        <v/>
      </c>
      <c r="Q92" s="41" t="str">
        <f t="shared" si="238"/>
        <v/>
      </c>
      <c r="R92" s="41" t="str">
        <f t="shared" si="239"/>
        <v/>
      </c>
      <c r="S92" s="41" t="str">
        <f t="shared" si="240"/>
        <v/>
      </c>
      <c r="T92" s="41" t="str">
        <f t="shared" si="241"/>
        <v>鋼</v>
      </c>
      <c r="U92" s="41" t="str">
        <f t="shared" si="242"/>
        <v/>
      </c>
      <c r="V92" s="41" t="str">
        <f t="shared" si="243"/>
        <v>舗</v>
      </c>
      <c r="W92" s="41" t="str">
        <f t="shared" si="244"/>
        <v>し</v>
      </c>
      <c r="X92" s="41" t="str">
        <f t="shared" si="245"/>
        <v/>
      </c>
      <c r="Y92" s="41" t="str">
        <f t="shared" si="246"/>
        <v/>
      </c>
      <c r="Z92" s="41" t="str">
        <f t="shared" si="247"/>
        <v/>
      </c>
      <c r="AA92" s="41" t="str">
        <f t="shared" si="248"/>
        <v/>
      </c>
      <c r="AB92" s="41" t="str">
        <f t="shared" si="249"/>
        <v/>
      </c>
      <c r="AC92" s="41" t="str">
        <f t="shared" si="250"/>
        <v/>
      </c>
      <c r="AD92" s="41" t="str">
        <f t="shared" si="251"/>
        <v/>
      </c>
      <c r="AE92" s="41" t="str">
        <f t="shared" si="252"/>
        <v/>
      </c>
      <c r="AF92" s="41" t="str">
        <f t="shared" si="253"/>
        <v/>
      </c>
      <c r="AG92" s="41" t="str">
        <f t="shared" si="254"/>
        <v/>
      </c>
      <c r="AH92" s="41" t="str">
        <f t="shared" si="255"/>
        <v/>
      </c>
      <c r="AI92" s="41" t="str">
        <f t="shared" si="256"/>
        <v>水</v>
      </c>
      <c r="AJ92" s="41" t="str">
        <f t="shared" si="257"/>
        <v/>
      </c>
      <c r="AK92" s="41" t="str">
        <f t="shared" si="258"/>
        <v/>
      </c>
      <c r="AL92" s="54" t="str">
        <f t="shared" si="259"/>
        <v>解</v>
      </c>
      <c r="AM92" s="42" t="s">
        <v>324</v>
      </c>
      <c r="AO92" s="28" t="s">
        <v>445</v>
      </c>
      <c r="AT92" s="28" t="s">
        <v>445</v>
      </c>
      <c r="AY92" s="28" t="s">
        <v>445</v>
      </c>
      <c r="BA92" s="28" t="s">
        <v>445</v>
      </c>
      <c r="BB92" s="28" t="s">
        <v>445</v>
      </c>
      <c r="BN92" s="28" t="s">
        <v>445</v>
      </c>
      <c r="BQ92" s="28" t="s">
        <v>445</v>
      </c>
    </row>
    <row r="93" spans="1:69" ht="26.25" customHeight="1" x14ac:dyDescent="0.15">
      <c r="A93" s="10"/>
      <c r="B93" s="13"/>
      <c r="C93" s="2"/>
      <c r="D93" s="8"/>
      <c r="E93" s="110"/>
      <c r="F93" s="25" t="s">
        <v>113</v>
      </c>
      <c r="G93" s="24" t="s">
        <v>114</v>
      </c>
      <c r="H93" s="24" t="s">
        <v>115</v>
      </c>
      <c r="I93" s="6" t="s">
        <v>116</v>
      </c>
      <c r="J93" s="40" t="str">
        <f t="shared" si="231"/>
        <v>土</v>
      </c>
      <c r="K93" s="41" t="str">
        <f t="shared" si="232"/>
        <v>建</v>
      </c>
      <c r="L93" s="41" t="str">
        <f t="shared" si="233"/>
        <v/>
      </c>
      <c r="M93" s="41" t="str">
        <f t="shared" si="234"/>
        <v/>
      </c>
      <c r="N93" s="41" t="str">
        <f t="shared" si="235"/>
        <v/>
      </c>
      <c r="O93" s="41" t="str">
        <f t="shared" si="236"/>
        <v>石</v>
      </c>
      <c r="P93" s="41" t="str">
        <f t="shared" si="237"/>
        <v/>
      </c>
      <c r="Q93" s="41" t="str">
        <f t="shared" si="238"/>
        <v/>
      </c>
      <c r="R93" s="41" t="str">
        <f t="shared" si="239"/>
        <v>管</v>
      </c>
      <c r="S93" s="41" t="str">
        <f t="shared" si="240"/>
        <v/>
      </c>
      <c r="T93" s="41" t="str">
        <f t="shared" si="241"/>
        <v>鋼</v>
      </c>
      <c r="U93" s="41" t="str">
        <f t="shared" si="242"/>
        <v/>
      </c>
      <c r="V93" s="41" t="str">
        <f t="shared" si="243"/>
        <v>舗</v>
      </c>
      <c r="W93" s="41" t="str">
        <f t="shared" si="244"/>
        <v>し</v>
      </c>
      <c r="X93" s="41" t="str">
        <f t="shared" si="245"/>
        <v/>
      </c>
      <c r="Y93" s="41" t="str">
        <f t="shared" si="246"/>
        <v/>
      </c>
      <c r="Z93" s="41" t="str">
        <f t="shared" si="247"/>
        <v/>
      </c>
      <c r="AA93" s="41" t="str">
        <f t="shared" si="248"/>
        <v/>
      </c>
      <c r="AB93" s="41" t="str">
        <f t="shared" si="249"/>
        <v/>
      </c>
      <c r="AC93" s="41" t="str">
        <f t="shared" si="250"/>
        <v/>
      </c>
      <c r="AD93" s="41" t="str">
        <f t="shared" si="251"/>
        <v/>
      </c>
      <c r="AE93" s="41" t="str">
        <f t="shared" si="252"/>
        <v/>
      </c>
      <c r="AF93" s="41" t="str">
        <f t="shared" si="253"/>
        <v>園</v>
      </c>
      <c r="AG93" s="41" t="str">
        <f t="shared" si="254"/>
        <v/>
      </c>
      <c r="AH93" s="41" t="str">
        <f t="shared" si="255"/>
        <v/>
      </c>
      <c r="AI93" s="41" t="str">
        <f t="shared" si="256"/>
        <v>水</v>
      </c>
      <c r="AJ93" s="41" t="str">
        <f t="shared" si="257"/>
        <v/>
      </c>
      <c r="AK93" s="41" t="str">
        <f t="shared" si="258"/>
        <v/>
      </c>
      <c r="AL93" s="54" t="str">
        <f t="shared" si="259"/>
        <v>解</v>
      </c>
      <c r="AM93" s="42" t="s">
        <v>324</v>
      </c>
      <c r="AO93" s="28" t="s">
        <v>445</v>
      </c>
      <c r="AP93" s="28" t="s">
        <v>445</v>
      </c>
      <c r="AT93" s="28" t="s">
        <v>445</v>
      </c>
      <c r="AW93" s="28" t="s">
        <v>445</v>
      </c>
      <c r="AY93" s="28" t="s">
        <v>445</v>
      </c>
      <c r="BA93" s="28" t="s">
        <v>445</v>
      </c>
      <c r="BB93" s="28" t="s">
        <v>445</v>
      </c>
      <c r="BK93" s="28" t="s">
        <v>445</v>
      </c>
      <c r="BN93" s="28" t="s">
        <v>445</v>
      </c>
      <c r="BQ93" s="28" t="s">
        <v>445</v>
      </c>
    </row>
    <row r="94" spans="1:69" ht="26.25" customHeight="1" x14ac:dyDescent="0.15">
      <c r="A94" s="14"/>
      <c r="B94" s="14"/>
      <c r="C94" s="5"/>
      <c r="D94" s="15"/>
      <c r="E94" s="112"/>
      <c r="F94" s="25" t="s">
        <v>337</v>
      </c>
      <c r="G94" s="24" t="s">
        <v>338</v>
      </c>
      <c r="H94" s="24" t="s">
        <v>339</v>
      </c>
      <c r="I94" s="6" t="s">
        <v>340</v>
      </c>
      <c r="J94" s="40" t="str">
        <f t="shared" si="231"/>
        <v>土</v>
      </c>
      <c r="K94" s="41" t="str">
        <f t="shared" si="232"/>
        <v/>
      </c>
      <c r="L94" s="41" t="str">
        <f t="shared" si="233"/>
        <v/>
      </c>
      <c r="M94" s="41" t="str">
        <f t="shared" si="234"/>
        <v/>
      </c>
      <c r="N94" s="41" t="str">
        <f t="shared" si="235"/>
        <v/>
      </c>
      <c r="O94" s="41" t="str">
        <f t="shared" si="236"/>
        <v>石</v>
      </c>
      <c r="P94" s="41" t="str">
        <f t="shared" si="237"/>
        <v/>
      </c>
      <c r="Q94" s="41" t="str">
        <f t="shared" si="238"/>
        <v/>
      </c>
      <c r="R94" s="41" t="str">
        <f t="shared" si="239"/>
        <v/>
      </c>
      <c r="S94" s="41" t="str">
        <f t="shared" si="240"/>
        <v/>
      </c>
      <c r="T94" s="41" t="str">
        <f t="shared" si="241"/>
        <v>鋼</v>
      </c>
      <c r="U94" s="41" t="str">
        <f t="shared" si="242"/>
        <v/>
      </c>
      <c r="V94" s="41" t="str">
        <f t="shared" si="243"/>
        <v>舗</v>
      </c>
      <c r="W94" s="41" t="str">
        <f t="shared" si="244"/>
        <v>し</v>
      </c>
      <c r="X94" s="41" t="str">
        <f t="shared" si="245"/>
        <v/>
      </c>
      <c r="Y94" s="41" t="str">
        <f t="shared" si="246"/>
        <v/>
      </c>
      <c r="Z94" s="41" t="str">
        <f t="shared" si="247"/>
        <v/>
      </c>
      <c r="AA94" s="41" t="str">
        <f t="shared" si="248"/>
        <v/>
      </c>
      <c r="AB94" s="41" t="str">
        <f t="shared" si="249"/>
        <v/>
      </c>
      <c r="AC94" s="41" t="str">
        <f t="shared" si="250"/>
        <v/>
      </c>
      <c r="AD94" s="41" t="str">
        <f t="shared" si="251"/>
        <v/>
      </c>
      <c r="AE94" s="41" t="str">
        <f t="shared" si="252"/>
        <v/>
      </c>
      <c r="AF94" s="41" t="str">
        <f t="shared" si="253"/>
        <v/>
      </c>
      <c r="AG94" s="41" t="str">
        <f t="shared" si="254"/>
        <v/>
      </c>
      <c r="AH94" s="41" t="str">
        <f t="shared" si="255"/>
        <v/>
      </c>
      <c r="AI94" s="41" t="str">
        <f t="shared" si="256"/>
        <v>水</v>
      </c>
      <c r="AJ94" s="41" t="str">
        <f t="shared" si="257"/>
        <v/>
      </c>
      <c r="AK94" s="41" t="str">
        <f t="shared" si="258"/>
        <v/>
      </c>
      <c r="AL94" s="54" t="str">
        <f t="shared" si="259"/>
        <v>解</v>
      </c>
      <c r="AM94" s="42" t="s">
        <v>324</v>
      </c>
      <c r="AO94" s="28" t="s">
        <v>445</v>
      </c>
      <c r="AT94" s="28" t="s">
        <v>445</v>
      </c>
      <c r="AY94" s="28" t="s">
        <v>445</v>
      </c>
      <c r="BA94" s="28" t="s">
        <v>445</v>
      </c>
      <c r="BB94" s="28" t="s">
        <v>445</v>
      </c>
      <c r="BN94" s="28" t="s">
        <v>445</v>
      </c>
      <c r="BQ94" s="28" t="s">
        <v>445</v>
      </c>
    </row>
    <row r="95" spans="1:69" ht="26.25" customHeight="1" x14ac:dyDescent="0.15">
      <c r="A95" s="11" t="s">
        <v>172</v>
      </c>
      <c r="B95" s="11" t="s">
        <v>166</v>
      </c>
      <c r="C95" s="4" t="s">
        <v>141</v>
      </c>
      <c r="D95" s="12">
        <v>517</v>
      </c>
      <c r="E95" s="111" t="s">
        <v>41</v>
      </c>
      <c r="F95" s="25" t="s">
        <v>42</v>
      </c>
      <c r="G95" s="24" t="s">
        <v>43</v>
      </c>
      <c r="H95" s="24" t="s">
        <v>220</v>
      </c>
      <c r="I95" s="6" t="s">
        <v>44</v>
      </c>
      <c r="J95" s="40" t="str">
        <f t="shared" si="231"/>
        <v>土</v>
      </c>
      <c r="K95" s="41" t="str">
        <f t="shared" si="232"/>
        <v>建</v>
      </c>
      <c r="L95" s="41" t="str">
        <f t="shared" si="233"/>
        <v>大</v>
      </c>
      <c r="M95" s="41" t="str">
        <f t="shared" si="234"/>
        <v>左</v>
      </c>
      <c r="N95" s="41" t="str">
        <f t="shared" si="235"/>
        <v>と</v>
      </c>
      <c r="O95" s="41" t="str">
        <f t="shared" si="236"/>
        <v>石</v>
      </c>
      <c r="P95" s="41" t="str">
        <f t="shared" si="237"/>
        <v>屋</v>
      </c>
      <c r="Q95" s="41" t="str">
        <f t="shared" si="238"/>
        <v/>
      </c>
      <c r="R95" s="41" t="str">
        <f t="shared" si="239"/>
        <v/>
      </c>
      <c r="S95" s="41" t="str">
        <f t="shared" si="240"/>
        <v>タ</v>
      </c>
      <c r="T95" s="41" t="str">
        <f t="shared" si="241"/>
        <v>鋼</v>
      </c>
      <c r="U95" s="41" t="str">
        <f t="shared" si="242"/>
        <v>筋</v>
      </c>
      <c r="V95" s="41" t="str">
        <f t="shared" si="243"/>
        <v>舗</v>
      </c>
      <c r="W95" s="41" t="str">
        <f t="shared" si="244"/>
        <v>し</v>
      </c>
      <c r="X95" s="41" t="str">
        <f t="shared" si="245"/>
        <v>板</v>
      </c>
      <c r="Y95" s="41" t="str">
        <f t="shared" si="246"/>
        <v>ガ</v>
      </c>
      <c r="Z95" s="41" t="str">
        <f t="shared" si="247"/>
        <v>塗</v>
      </c>
      <c r="AA95" s="41" t="str">
        <f t="shared" si="248"/>
        <v>防</v>
      </c>
      <c r="AB95" s="41" t="str">
        <f t="shared" si="249"/>
        <v>内</v>
      </c>
      <c r="AC95" s="41" t="str">
        <f t="shared" si="250"/>
        <v/>
      </c>
      <c r="AD95" s="41" t="str">
        <f t="shared" si="251"/>
        <v>絶</v>
      </c>
      <c r="AE95" s="41" t="str">
        <f t="shared" si="252"/>
        <v/>
      </c>
      <c r="AF95" s="41" t="str">
        <f t="shared" si="253"/>
        <v/>
      </c>
      <c r="AG95" s="41" t="str">
        <f t="shared" si="254"/>
        <v/>
      </c>
      <c r="AH95" s="41" t="str">
        <f t="shared" si="255"/>
        <v>具</v>
      </c>
      <c r="AI95" s="41" t="str">
        <f t="shared" si="256"/>
        <v>水</v>
      </c>
      <c r="AJ95" s="41" t="str">
        <f t="shared" si="257"/>
        <v/>
      </c>
      <c r="AK95" s="41" t="str">
        <f t="shared" si="258"/>
        <v/>
      </c>
      <c r="AL95" s="54" t="str">
        <f t="shared" si="259"/>
        <v>解</v>
      </c>
      <c r="AM95" s="42" t="s">
        <v>324</v>
      </c>
      <c r="AO95" s="28" t="s">
        <v>444</v>
      </c>
      <c r="AP95" s="28" t="s">
        <v>444</v>
      </c>
      <c r="AQ95" s="28" t="s">
        <v>444</v>
      </c>
      <c r="AR95" s="28" t="s">
        <v>444</v>
      </c>
      <c r="AS95" s="28" t="s">
        <v>444</v>
      </c>
      <c r="AT95" s="28" t="s">
        <v>444</v>
      </c>
      <c r="AU95" s="28" t="s">
        <v>444</v>
      </c>
      <c r="AX95" s="28" t="s">
        <v>444</v>
      </c>
      <c r="AY95" s="28" t="s">
        <v>444</v>
      </c>
      <c r="AZ95" s="28" t="s">
        <v>444</v>
      </c>
      <c r="BA95" s="28" t="s">
        <v>444</v>
      </c>
      <c r="BB95" s="28" t="s">
        <v>444</v>
      </c>
      <c r="BC95" s="28" t="s">
        <v>444</v>
      </c>
      <c r="BD95" s="28" t="s">
        <v>444</v>
      </c>
      <c r="BE95" s="28" t="s">
        <v>444</v>
      </c>
      <c r="BF95" s="28" t="s">
        <v>444</v>
      </c>
      <c r="BG95" s="28" t="s">
        <v>444</v>
      </c>
      <c r="BI95" s="28" t="s">
        <v>444</v>
      </c>
      <c r="BM95" s="28" t="s">
        <v>444</v>
      </c>
      <c r="BN95" s="28" t="s">
        <v>444</v>
      </c>
      <c r="BQ95" s="28" t="s">
        <v>444</v>
      </c>
    </row>
    <row r="96" spans="1:69" ht="26.25" customHeight="1" x14ac:dyDescent="0.15">
      <c r="A96" s="14"/>
      <c r="B96" s="14"/>
      <c r="C96" s="5"/>
      <c r="D96" s="15"/>
      <c r="E96" s="112"/>
      <c r="F96" s="25" t="s">
        <v>198</v>
      </c>
      <c r="G96" s="24" t="s">
        <v>248</v>
      </c>
      <c r="H96" s="24" t="s">
        <v>249</v>
      </c>
      <c r="I96" s="6" t="s">
        <v>250</v>
      </c>
      <c r="J96" s="40" t="str">
        <f t="shared" si="231"/>
        <v>土</v>
      </c>
      <c r="K96" s="41" t="str">
        <f t="shared" si="232"/>
        <v/>
      </c>
      <c r="L96" s="41" t="str">
        <f t="shared" si="233"/>
        <v/>
      </c>
      <c r="M96" s="41" t="str">
        <f t="shared" si="234"/>
        <v/>
      </c>
      <c r="N96" s="41" t="str">
        <f t="shared" si="235"/>
        <v>と</v>
      </c>
      <c r="O96" s="41" t="str">
        <f t="shared" si="236"/>
        <v>石</v>
      </c>
      <c r="P96" s="41" t="str">
        <f t="shared" si="237"/>
        <v/>
      </c>
      <c r="Q96" s="41" t="str">
        <f t="shared" si="238"/>
        <v/>
      </c>
      <c r="R96" s="41" t="str">
        <f t="shared" si="239"/>
        <v/>
      </c>
      <c r="S96" s="41" t="str">
        <f t="shared" si="240"/>
        <v/>
      </c>
      <c r="T96" s="41" t="str">
        <f t="shared" si="241"/>
        <v>鋼</v>
      </c>
      <c r="U96" s="41" t="str">
        <f t="shared" si="242"/>
        <v/>
      </c>
      <c r="V96" s="41" t="str">
        <f t="shared" si="243"/>
        <v>舗</v>
      </c>
      <c r="W96" s="41" t="str">
        <f t="shared" si="244"/>
        <v>し</v>
      </c>
      <c r="X96" s="41" t="str">
        <f t="shared" si="245"/>
        <v/>
      </c>
      <c r="Y96" s="41" t="str">
        <f t="shared" si="246"/>
        <v/>
      </c>
      <c r="Z96" s="41" t="str">
        <f t="shared" si="247"/>
        <v>塗</v>
      </c>
      <c r="AA96" s="41" t="str">
        <f t="shared" si="248"/>
        <v/>
      </c>
      <c r="AB96" s="41" t="str">
        <f t="shared" si="249"/>
        <v/>
      </c>
      <c r="AC96" s="41" t="str">
        <f t="shared" si="250"/>
        <v/>
      </c>
      <c r="AD96" s="41" t="str">
        <f t="shared" si="251"/>
        <v/>
      </c>
      <c r="AE96" s="41" t="str">
        <f t="shared" si="252"/>
        <v/>
      </c>
      <c r="AF96" s="41" t="str">
        <f t="shared" si="253"/>
        <v/>
      </c>
      <c r="AG96" s="41" t="str">
        <f t="shared" si="254"/>
        <v/>
      </c>
      <c r="AH96" s="41" t="str">
        <f t="shared" si="255"/>
        <v/>
      </c>
      <c r="AI96" s="41" t="str">
        <f t="shared" si="256"/>
        <v>水</v>
      </c>
      <c r="AJ96" s="41" t="str">
        <f t="shared" si="257"/>
        <v/>
      </c>
      <c r="AK96" s="41" t="str">
        <f t="shared" si="258"/>
        <v/>
      </c>
      <c r="AL96" s="54" t="str">
        <f t="shared" si="259"/>
        <v/>
      </c>
      <c r="AM96" s="42" t="s">
        <v>324</v>
      </c>
      <c r="AO96" s="28" t="s">
        <v>444</v>
      </c>
      <c r="AS96" s="28" t="s">
        <v>444</v>
      </c>
      <c r="AT96" s="28" t="s">
        <v>444</v>
      </c>
      <c r="AY96" s="28" t="s">
        <v>444</v>
      </c>
      <c r="BA96" s="28" t="s">
        <v>444</v>
      </c>
      <c r="BB96" s="28" t="s">
        <v>444</v>
      </c>
      <c r="BE96" s="28" t="s">
        <v>444</v>
      </c>
      <c r="BN96" s="28" t="s">
        <v>444</v>
      </c>
    </row>
    <row r="97" spans="1:69" ht="26.25" customHeight="1" x14ac:dyDescent="0.15">
      <c r="A97" s="13" t="s">
        <v>172</v>
      </c>
      <c r="B97" s="13" t="s">
        <v>166</v>
      </c>
      <c r="C97" s="2" t="s">
        <v>141</v>
      </c>
      <c r="D97" s="8">
        <v>12343</v>
      </c>
      <c r="E97" s="110" t="s">
        <v>121</v>
      </c>
      <c r="F97" s="27" t="s">
        <v>110</v>
      </c>
      <c r="G97" s="20" t="s">
        <v>233</v>
      </c>
      <c r="H97" s="20" t="s">
        <v>122</v>
      </c>
      <c r="I97" s="14" t="s">
        <v>123</v>
      </c>
      <c r="J97" s="40" t="str">
        <f t="shared" si="231"/>
        <v>土</v>
      </c>
      <c r="K97" s="41" t="str">
        <f t="shared" si="232"/>
        <v>建</v>
      </c>
      <c r="L97" s="41" t="str">
        <f t="shared" si="233"/>
        <v/>
      </c>
      <c r="M97" s="41" t="str">
        <f t="shared" si="234"/>
        <v/>
      </c>
      <c r="N97" s="41" t="str">
        <f t="shared" si="235"/>
        <v>と</v>
      </c>
      <c r="O97" s="41" t="str">
        <f t="shared" si="236"/>
        <v>石</v>
      </c>
      <c r="P97" s="41" t="str">
        <f t="shared" si="237"/>
        <v/>
      </c>
      <c r="Q97" s="41" t="str">
        <f t="shared" si="238"/>
        <v/>
      </c>
      <c r="R97" s="41" t="str">
        <f t="shared" si="239"/>
        <v/>
      </c>
      <c r="S97" s="41" t="str">
        <f t="shared" si="240"/>
        <v/>
      </c>
      <c r="T97" s="41" t="str">
        <f t="shared" si="241"/>
        <v>鋼</v>
      </c>
      <c r="U97" s="41" t="str">
        <f t="shared" si="242"/>
        <v/>
      </c>
      <c r="V97" s="41" t="str">
        <f t="shared" si="243"/>
        <v>舗</v>
      </c>
      <c r="W97" s="41" t="str">
        <f t="shared" si="244"/>
        <v>し</v>
      </c>
      <c r="X97" s="41" t="str">
        <f t="shared" si="245"/>
        <v/>
      </c>
      <c r="Y97" s="41" t="str">
        <f t="shared" si="246"/>
        <v/>
      </c>
      <c r="Z97" s="41" t="str">
        <f t="shared" si="247"/>
        <v>塗</v>
      </c>
      <c r="AA97" s="41" t="str">
        <f t="shared" si="248"/>
        <v>防</v>
      </c>
      <c r="AB97" s="41" t="str">
        <f t="shared" si="249"/>
        <v/>
      </c>
      <c r="AC97" s="41" t="str">
        <f t="shared" si="250"/>
        <v/>
      </c>
      <c r="AD97" s="41" t="str">
        <f t="shared" si="251"/>
        <v/>
      </c>
      <c r="AE97" s="41" t="str">
        <f t="shared" si="252"/>
        <v/>
      </c>
      <c r="AF97" s="41" t="str">
        <f t="shared" si="253"/>
        <v/>
      </c>
      <c r="AG97" s="41" t="str">
        <f t="shared" si="254"/>
        <v/>
      </c>
      <c r="AH97" s="41" t="str">
        <f t="shared" si="255"/>
        <v/>
      </c>
      <c r="AI97" s="41" t="str">
        <f t="shared" si="256"/>
        <v>水</v>
      </c>
      <c r="AJ97" s="41" t="str">
        <f t="shared" si="257"/>
        <v/>
      </c>
      <c r="AK97" s="41" t="str">
        <f t="shared" si="258"/>
        <v/>
      </c>
      <c r="AL97" s="54" t="str">
        <f t="shared" si="259"/>
        <v>解</v>
      </c>
      <c r="AM97" s="42" t="s">
        <v>324</v>
      </c>
      <c r="AO97" s="28" t="s">
        <v>445</v>
      </c>
      <c r="AP97" s="28" t="s">
        <v>445</v>
      </c>
      <c r="AS97" s="28" t="s">
        <v>445</v>
      </c>
      <c r="AT97" s="28" t="s">
        <v>445</v>
      </c>
      <c r="AY97" s="28" t="s">
        <v>445</v>
      </c>
      <c r="BA97" s="28" t="s">
        <v>445</v>
      </c>
      <c r="BB97" s="28" t="s">
        <v>445</v>
      </c>
      <c r="BE97" s="28" t="s">
        <v>445</v>
      </c>
      <c r="BF97" s="28" t="s">
        <v>445</v>
      </c>
      <c r="BN97" s="28" t="s">
        <v>445</v>
      </c>
      <c r="BQ97" s="28" t="s">
        <v>445</v>
      </c>
    </row>
    <row r="98" spans="1:69" ht="26.25" customHeight="1" x14ac:dyDescent="0.15">
      <c r="A98" s="10"/>
      <c r="B98" s="13"/>
      <c r="C98" s="2"/>
      <c r="D98" s="8"/>
      <c r="E98" s="110"/>
      <c r="F98" s="25" t="s">
        <v>221</v>
      </c>
      <c r="G98" s="24" t="s">
        <v>222</v>
      </c>
      <c r="H98" s="24" t="s">
        <v>201</v>
      </c>
      <c r="I98" s="6" t="s">
        <v>202</v>
      </c>
      <c r="J98" s="40" t="str">
        <f t="shared" si="231"/>
        <v>土</v>
      </c>
      <c r="K98" s="41" t="str">
        <f t="shared" si="232"/>
        <v/>
      </c>
      <c r="L98" s="41" t="str">
        <f t="shared" si="233"/>
        <v/>
      </c>
      <c r="M98" s="41" t="str">
        <f t="shared" si="234"/>
        <v/>
      </c>
      <c r="N98" s="41" t="str">
        <f t="shared" si="235"/>
        <v>と</v>
      </c>
      <c r="O98" s="41" t="str">
        <f t="shared" si="236"/>
        <v>石</v>
      </c>
      <c r="P98" s="41" t="str">
        <f t="shared" si="237"/>
        <v/>
      </c>
      <c r="Q98" s="41" t="str">
        <f t="shared" si="238"/>
        <v/>
      </c>
      <c r="R98" s="41" t="str">
        <f t="shared" si="239"/>
        <v>管</v>
      </c>
      <c r="S98" s="41" t="str">
        <f t="shared" si="240"/>
        <v/>
      </c>
      <c r="T98" s="41" t="str">
        <f t="shared" si="241"/>
        <v>鋼</v>
      </c>
      <c r="U98" s="41" t="str">
        <f t="shared" si="242"/>
        <v/>
      </c>
      <c r="V98" s="41" t="str">
        <f t="shared" si="243"/>
        <v>舗</v>
      </c>
      <c r="W98" s="41" t="str">
        <f t="shared" si="244"/>
        <v>し</v>
      </c>
      <c r="X98" s="41" t="str">
        <f t="shared" si="245"/>
        <v/>
      </c>
      <c r="Y98" s="41" t="str">
        <f t="shared" si="246"/>
        <v/>
      </c>
      <c r="Z98" s="41" t="str">
        <f t="shared" si="247"/>
        <v/>
      </c>
      <c r="AA98" s="41" t="str">
        <f t="shared" si="248"/>
        <v/>
      </c>
      <c r="AB98" s="41" t="str">
        <f t="shared" si="249"/>
        <v/>
      </c>
      <c r="AC98" s="41" t="str">
        <f t="shared" si="250"/>
        <v/>
      </c>
      <c r="AD98" s="41" t="str">
        <f t="shared" si="251"/>
        <v/>
      </c>
      <c r="AE98" s="41" t="str">
        <f t="shared" si="252"/>
        <v/>
      </c>
      <c r="AF98" s="41" t="str">
        <f t="shared" si="253"/>
        <v>園</v>
      </c>
      <c r="AG98" s="41" t="str">
        <f t="shared" si="254"/>
        <v/>
      </c>
      <c r="AH98" s="41" t="str">
        <f t="shared" si="255"/>
        <v/>
      </c>
      <c r="AI98" s="41" t="str">
        <f t="shared" si="256"/>
        <v>水</v>
      </c>
      <c r="AJ98" s="41" t="str">
        <f t="shared" si="257"/>
        <v/>
      </c>
      <c r="AK98" s="41" t="str">
        <f t="shared" si="258"/>
        <v/>
      </c>
      <c r="AL98" s="54" t="str">
        <f t="shared" si="259"/>
        <v>解</v>
      </c>
      <c r="AM98" s="42" t="s">
        <v>324</v>
      </c>
      <c r="AO98" s="28" t="s">
        <v>445</v>
      </c>
      <c r="AS98" s="28" t="s">
        <v>445</v>
      </c>
      <c r="AT98" s="28" t="s">
        <v>445</v>
      </c>
      <c r="AW98" s="28" t="s">
        <v>445</v>
      </c>
      <c r="AY98" s="28" t="s">
        <v>445</v>
      </c>
      <c r="BA98" s="28" t="s">
        <v>445</v>
      </c>
      <c r="BB98" s="28" t="s">
        <v>445</v>
      </c>
      <c r="BK98" s="28" t="s">
        <v>445</v>
      </c>
      <c r="BN98" s="28" t="s">
        <v>445</v>
      </c>
      <c r="BQ98" s="28" t="s">
        <v>445</v>
      </c>
    </row>
    <row r="99" spans="1:69" ht="26.25" customHeight="1" x14ac:dyDescent="0.15">
      <c r="A99" s="11" t="s">
        <v>173</v>
      </c>
      <c r="B99" s="11" t="s">
        <v>167</v>
      </c>
      <c r="C99" s="4" t="s">
        <v>141</v>
      </c>
      <c r="D99" s="23">
        <v>14742</v>
      </c>
      <c r="E99" s="111" t="s">
        <v>94</v>
      </c>
      <c r="F99" s="25" t="s">
        <v>25</v>
      </c>
      <c r="G99" s="24" t="s">
        <v>270</v>
      </c>
      <c r="H99" s="24" t="s">
        <v>365</v>
      </c>
      <c r="I99" s="6" t="s">
        <v>366</v>
      </c>
      <c r="J99" s="40" t="str">
        <f t="shared" si="231"/>
        <v>土</v>
      </c>
      <c r="K99" s="41" t="str">
        <f t="shared" si="232"/>
        <v/>
      </c>
      <c r="L99" s="41" t="str">
        <f t="shared" si="233"/>
        <v/>
      </c>
      <c r="M99" s="41" t="str">
        <f t="shared" si="234"/>
        <v/>
      </c>
      <c r="N99" s="41" t="str">
        <f t="shared" si="235"/>
        <v>と</v>
      </c>
      <c r="O99" s="41" t="str">
        <f t="shared" si="236"/>
        <v/>
      </c>
      <c r="P99" s="41" t="str">
        <f t="shared" si="237"/>
        <v/>
      </c>
      <c r="Q99" s="41" t="str">
        <f t="shared" si="238"/>
        <v/>
      </c>
      <c r="R99" s="41" t="str">
        <f t="shared" si="239"/>
        <v>管</v>
      </c>
      <c r="S99" s="41" t="str">
        <f t="shared" si="240"/>
        <v/>
      </c>
      <c r="T99" s="41" t="str">
        <f t="shared" si="241"/>
        <v>鋼</v>
      </c>
      <c r="U99" s="41" t="str">
        <f t="shared" si="242"/>
        <v/>
      </c>
      <c r="V99" s="41" t="str">
        <f t="shared" si="243"/>
        <v>舗</v>
      </c>
      <c r="W99" s="41" t="str">
        <f t="shared" si="244"/>
        <v/>
      </c>
      <c r="X99" s="41" t="str">
        <f t="shared" si="245"/>
        <v/>
      </c>
      <c r="Y99" s="41" t="str">
        <f t="shared" si="246"/>
        <v/>
      </c>
      <c r="Z99" s="41" t="str">
        <f t="shared" si="247"/>
        <v>塗</v>
      </c>
      <c r="AA99" s="41" t="str">
        <f t="shared" si="248"/>
        <v/>
      </c>
      <c r="AB99" s="41" t="str">
        <f t="shared" si="249"/>
        <v/>
      </c>
      <c r="AC99" s="41" t="str">
        <f t="shared" si="250"/>
        <v/>
      </c>
      <c r="AD99" s="41" t="str">
        <f t="shared" si="251"/>
        <v/>
      </c>
      <c r="AE99" s="41" t="str">
        <f t="shared" si="252"/>
        <v/>
      </c>
      <c r="AF99" s="41" t="str">
        <f t="shared" si="253"/>
        <v/>
      </c>
      <c r="AG99" s="41" t="str">
        <f t="shared" si="254"/>
        <v/>
      </c>
      <c r="AH99" s="41" t="str">
        <f t="shared" si="255"/>
        <v/>
      </c>
      <c r="AI99" s="41" t="str">
        <f t="shared" si="256"/>
        <v>水</v>
      </c>
      <c r="AJ99" s="41" t="str">
        <f t="shared" si="257"/>
        <v/>
      </c>
      <c r="AK99" s="41" t="str">
        <f t="shared" si="258"/>
        <v/>
      </c>
      <c r="AL99" s="54" t="str">
        <f t="shared" si="259"/>
        <v/>
      </c>
      <c r="AM99" s="42" t="s">
        <v>324</v>
      </c>
      <c r="AO99" s="28" t="s">
        <v>445</v>
      </c>
      <c r="AS99" s="28" t="s">
        <v>445</v>
      </c>
      <c r="AW99" s="28" t="s">
        <v>445</v>
      </c>
      <c r="AY99" s="28" t="s">
        <v>445</v>
      </c>
      <c r="BA99" s="28" t="s">
        <v>445</v>
      </c>
      <c r="BE99" s="28" t="s">
        <v>445</v>
      </c>
      <c r="BN99" s="28" t="s">
        <v>445</v>
      </c>
    </row>
    <row r="100" spans="1:69" ht="26.25" customHeight="1" x14ac:dyDescent="0.15">
      <c r="A100" s="16" t="s">
        <v>150</v>
      </c>
      <c r="B100" s="48" t="s">
        <v>166</v>
      </c>
      <c r="C100" s="4" t="s">
        <v>141</v>
      </c>
      <c r="D100" s="12">
        <v>133</v>
      </c>
      <c r="E100" s="111" t="s">
        <v>52</v>
      </c>
      <c r="F100" s="25" t="s">
        <v>25</v>
      </c>
      <c r="G100" s="24" t="s">
        <v>278</v>
      </c>
      <c r="H100" s="24" t="s">
        <v>53</v>
      </c>
      <c r="I100" s="6" t="s">
        <v>54</v>
      </c>
      <c r="J100" s="40" t="str">
        <f t="shared" si="231"/>
        <v>土</v>
      </c>
      <c r="K100" s="41" t="str">
        <f t="shared" si="232"/>
        <v/>
      </c>
      <c r="L100" s="41" t="str">
        <f t="shared" si="233"/>
        <v/>
      </c>
      <c r="M100" s="41" t="str">
        <f t="shared" si="234"/>
        <v/>
      </c>
      <c r="N100" s="41" t="str">
        <f t="shared" si="235"/>
        <v>と</v>
      </c>
      <c r="O100" s="41" t="str">
        <f t="shared" si="236"/>
        <v>石</v>
      </c>
      <c r="P100" s="41" t="str">
        <f t="shared" si="237"/>
        <v/>
      </c>
      <c r="Q100" s="41" t="str">
        <f t="shared" si="238"/>
        <v/>
      </c>
      <c r="R100" s="41" t="str">
        <f t="shared" si="239"/>
        <v/>
      </c>
      <c r="S100" s="41" t="str">
        <f t="shared" si="240"/>
        <v/>
      </c>
      <c r="T100" s="41" t="str">
        <f t="shared" si="241"/>
        <v>鋼</v>
      </c>
      <c r="U100" s="41" t="str">
        <f t="shared" si="242"/>
        <v/>
      </c>
      <c r="V100" s="41" t="str">
        <f t="shared" si="243"/>
        <v>舗</v>
      </c>
      <c r="W100" s="41" t="str">
        <f t="shared" si="244"/>
        <v>し</v>
      </c>
      <c r="X100" s="41" t="str">
        <f t="shared" si="245"/>
        <v/>
      </c>
      <c r="Y100" s="41" t="str">
        <f t="shared" si="246"/>
        <v/>
      </c>
      <c r="Z100" s="41" t="str">
        <f t="shared" si="247"/>
        <v>塗</v>
      </c>
      <c r="AA100" s="41" t="str">
        <f t="shared" si="248"/>
        <v/>
      </c>
      <c r="AB100" s="41" t="str">
        <f t="shared" si="249"/>
        <v/>
      </c>
      <c r="AC100" s="41" t="str">
        <f t="shared" si="250"/>
        <v/>
      </c>
      <c r="AD100" s="41" t="str">
        <f t="shared" si="251"/>
        <v/>
      </c>
      <c r="AE100" s="41" t="str">
        <f t="shared" si="252"/>
        <v/>
      </c>
      <c r="AF100" s="41" t="str">
        <f t="shared" si="253"/>
        <v/>
      </c>
      <c r="AG100" s="41" t="str">
        <f t="shared" si="254"/>
        <v/>
      </c>
      <c r="AH100" s="41" t="str">
        <f t="shared" si="255"/>
        <v/>
      </c>
      <c r="AI100" s="41" t="str">
        <f t="shared" si="256"/>
        <v>水</v>
      </c>
      <c r="AJ100" s="41" t="str">
        <f t="shared" si="257"/>
        <v/>
      </c>
      <c r="AK100" s="41" t="str">
        <f t="shared" si="258"/>
        <v/>
      </c>
      <c r="AL100" s="54" t="str">
        <f t="shared" si="259"/>
        <v>解</v>
      </c>
      <c r="AM100" s="42" t="s">
        <v>324</v>
      </c>
      <c r="AO100" s="28" t="s">
        <v>445</v>
      </c>
      <c r="AS100" s="28" t="s">
        <v>445</v>
      </c>
      <c r="AT100" s="28" t="s">
        <v>445</v>
      </c>
      <c r="AY100" s="28" t="s">
        <v>445</v>
      </c>
      <c r="BA100" s="28" t="s">
        <v>445</v>
      </c>
      <c r="BB100" s="28" t="s">
        <v>445</v>
      </c>
      <c r="BE100" s="28" t="s">
        <v>445</v>
      </c>
      <c r="BN100" s="28" t="s">
        <v>445</v>
      </c>
      <c r="BQ100" s="28" t="s">
        <v>445</v>
      </c>
    </row>
    <row r="101" spans="1:69" ht="26.25" customHeight="1" x14ac:dyDescent="0.15">
      <c r="A101" s="17"/>
      <c r="B101" s="49"/>
      <c r="C101" s="18"/>
      <c r="D101" s="19"/>
      <c r="E101" s="117"/>
      <c r="F101" s="25" t="s">
        <v>11</v>
      </c>
      <c r="G101" s="24" t="s">
        <v>397</v>
      </c>
      <c r="H101" s="24" t="s">
        <v>314</v>
      </c>
      <c r="I101" s="6" t="s">
        <v>55</v>
      </c>
      <c r="J101" s="40" t="str">
        <f t="shared" si="231"/>
        <v>土</v>
      </c>
      <c r="K101" s="41" t="str">
        <f t="shared" si="232"/>
        <v/>
      </c>
      <c r="L101" s="41" t="str">
        <f t="shared" si="233"/>
        <v/>
      </c>
      <c r="M101" s="41" t="str">
        <f t="shared" si="234"/>
        <v/>
      </c>
      <c r="N101" s="41" t="str">
        <f t="shared" si="235"/>
        <v>と</v>
      </c>
      <c r="O101" s="41" t="str">
        <f t="shared" si="236"/>
        <v>石</v>
      </c>
      <c r="P101" s="41" t="str">
        <f t="shared" si="237"/>
        <v/>
      </c>
      <c r="Q101" s="41" t="str">
        <f t="shared" si="238"/>
        <v/>
      </c>
      <c r="R101" s="41" t="str">
        <f t="shared" si="239"/>
        <v/>
      </c>
      <c r="S101" s="41" t="str">
        <f t="shared" si="240"/>
        <v/>
      </c>
      <c r="T101" s="41" t="str">
        <f t="shared" si="241"/>
        <v>鋼</v>
      </c>
      <c r="U101" s="41" t="str">
        <f t="shared" si="242"/>
        <v/>
      </c>
      <c r="V101" s="41" t="str">
        <f t="shared" si="243"/>
        <v>舗</v>
      </c>
      <c r="W101" s="41" t="str">
        <f t="shared" si="244"/>
        <v>し</v>
      </c>
      <c r="X101" s="41" t="str">
        <f t="shared" si="245"/>
        <v/>
      </c>
      <c r="Y101" s="41" t="str">
        <f t="shared" si="246"/>
        <v/>
      </c>
      <c r="Z101" s="41" t="str">
        <f t="shared" si="247"/>
        <v>塗</v>
      </c>
      <c r="AA101" s="41" t="str">
        <f t="shared" si="248"/>
        <v/>
      </c>
      <c r="AB101" s="41" t="str">
        <f t="shared" si="249"/>
        <v/>
      </c>
      <c r="AC101" s="41" t="str">
        <f t="shared" si="250"/>
        <v/>
      </c>
      <c r="AD101" s="41" t="str">
        <f t="shared" si="251"/>
        <v/>
      </c>
      <c r="AE101" s="41" t="str">
        <f t="shared" si="252"/>
        <v/>
      </c>
      <c r="AF101" s="41" t="str">
        <f t="shared" si="253"/>
        <v/>
      </c>
      <c r="AG101" s="41" t="str">
        <f t="shared" si="254"/>
        <v/>
      </c>
      <c r="AH101" s="41" t="str">
        <f t="shared" si="255"/>
        <v/>
      </c>
      <c r="AI101" s="41" t="str">
        <f t="shared" si="256"/>
        <v>水</v>
      </c>
      <c r="AJ101" s="41" t="str">
        <f t="shared" si="257"/>
        <v/>
      </c>
      <c r="AK101" s="41" t="str">
        <f t="shared" si="258"/>
        <v/>
      </c>
      <c r="AL101" s="54" t="str">
        <f t="shared" si="259"/>
        <v>解</v>
      </c>
      <c r="AM101" s="42" t="s">
        <v>324</v>
      </c>
      <c r="AO101" s="28" t="s">
        <v>445</v>
      </c>
      <c r="AS101" s="28" t="s">
        <v>445</v>
      </c>
      <c r="AT101" s="28" t="s">
        <v>445</v>
      </c>
      <c r="AY101" s="28" t="s">
        <v>445</v>
      </c>
      <c r="BA101" s="28" t="s">
        <v>445</v>
      </c>
      <c r="BB101" s="28" t="s">
        <v>445</v>
      </c>
      <c r="BE101" s="28" t="s">
        <v>445</v>
      </c>
      <c r="BN101" s="28" t="s">
        <v>445</v>
      </c>
      <c r="BQ101" s="28" t="s">
        <v>445</v>
      </c>
    </row>
    <row r="102" spans="1:69" ht="26.25" customHeight="1" x14ac:dyDescent="0.15">
      <c r="A102" s="14" t="s">
        <v>150</v>
      </c>
      <c r="B102" s="14" t="s">
        <v>166</v>
      </c>
      <c r="C102" s="5" t="s">
        <v>141</v>
      </c>
      <c r="D102" s="15">
        <v>243</v>
      </c>
      <c r="E102" s="112" t="s">
        <v>56</v>
      </c>
      <c r="F102" s="47" t="s">
        <v>48</v>
      </c>
      <c r="G102" s="24" t="s">
        <v>57</v>
      </c>
      <c r="H102" s="24" t="s">
        <v>279</v>
      </c>
      <c r="I102" s="40" t="s">
        <v>58</v>
      </c>
      <c r="J102" s="40" t="str">
        <f t="shared" si="231"/>
        <v>土</v>
      </c>
      <c r="K102" s="41" t="str">
        <f t="shared" si="232"/>
        <v/>
      </c>
      <c r="L102" s="41" t="str">
        <f t="shared" si="233"/>
        <v/>
      </c>
      <c r="M102" s="41" t="str">
        <f t="shared" si="234"/>
        <v/>
      </c>
      <c r="N102" s="41" t="str">
        <f t="shared" si="235"/>
        <v>と</v>
      </c>
      <c r="O102" s="41" t="str">
        <f t="shared" si="236"/>
        <v/>
      </c>
      <c r="P102" s="41" t="str">
        <f t="shared" si="237"/>
        <v/>
      </c>
      <c r="Q102" s="41" t="str">
        <f t="shared" si="238"/>
        <v/>
      </c>
      <c r="R102" s="41" t="str">
        <f t="shared" si="239"/>
        <v/>
      </c>
      <c r="S102" s="41" t="str">
        <f t="shared" si="240"/>
        <v/>
      </c>
      <c r="T102" s="41" t="str">
        <f t="shared" si="241"/>
        <v>鋼</v>
      </c>
      <c r="U102" s="41" t="str">
        <f t="shared" si="242"/>
        <v/>
      </c>
      <c r="V102" s="41" t="str">
        <f t="shared" si="243"/>
        <v>舗</v>
      </c>
      <c r="W102" s="41" t="str">
        <f t="shared" si="244"/>
        <v>し</v>
      </c>
      <c r="X102" s="41" t="str">
        <f t="shared" si="245"/>
        <v/>
      </c>
      <c r="Y102" s="41" t="str">
        <f t="shared" si="246"/>
        <v/>
      </c>
      <c r="Z102" s="41" t="str">
        <f t="shared" si="247"/>
        <v/>
      </c>
      <c r="AA102" s="41" t="str">
        <f t="shared" si="248"/>
        <v/>
      </c>
      <c r="AB102" s="41" t="str">
        <f t="shared" si="249"/>
        <v/>
      </c>
      <c r="AC102" s="41" t="str">
        <f t="shared" si="250"/>
        <v/>
      </c>
      <c r="AD102" s="41" t="str">
        <f t="shared" si="251"/>
        <v/>
      </c>
      <c r="AE102" s="41" t="str">
        <f t="shared" si="252"/>
        <v/>
      </c>
      <c r="AF102" s="41" t="str">
        <f t="shared" si="253"/>
        <v/>
      </c>
      <c r="AG102" s="41" t="str">
        <f t="shared" si="254"/>
        <v/>
      </c>
      <c r="AH102" s="41" t="str">
        <f t="shared" si="255"/>
        <v/>
      </c>
      <c r="AI102" s="41" t="str">
        <f t="shared" si="256"/>
        <v>水</v>
      </c>
      <c r="AJ102" s="41" t="str">
        <f t="shared" si="257"/>
        <v/>
      </c>
      <c r="AK102" s="41" t="str">
        <f t="shared" si="258"/>
        <v/>
      </c>
      <c r="AL102" s="54" t="str">
        <f t="shared" si="259"/>
        <v/>
      </c>
      <c r="AM102" s="42" t="s">
        <v>324</v>
      </c>
      <c r="AO102" s="28" t="s">
        <v>444</v>
      </c>
      <c r="AS102" s="28" t="s">
        <v>444</v>
      </c>
      <c r="AY102" s="28" t="s">
        <v>444</v>
      </c>
      <c r="BA102" s="28" t="s">
        <v>444</v>
      </c>
      <c r="BB102" s="28" t="s">
        <v>444</v>
      </c>
      <c r="BN102" s="28" t="s">
        <v>444</v>
      </c>
    </row>
    <row r="103" spans="1:69" ht="26.25" customHeight="1" x14ac:dyDescent="0.15">
      <c r="A103" s="6" t="s">
        <v>150</v>
      </c>
      <c r="B103" s="40" t="s">
        <v>166</v>
      </c>
      <c r="C103" s="45" t="s">
        <v>141</v>
      </c>
      <c r="D103" s="46">
        <v>793</v>
      </c>
      <c r="E103" s="109" t="s">
        <v>59</v>
      </c>
      <c r="F103" s="47" t="s">
        <v>341</v>
      </c>
      <c r="G103" s="24" t="s">
        <v>473</v>
      </c>
      <c r="H103" s="24" t="s">
        <v>342</v>
      </c>
      <c r="I103" s="40" t="s">
        <v>343</v>
      </c>
      <c r="J103" s="40" t="str">
        <f t="shared" si="231"/>
        <v>土</v>
      </c>
      <c r="K103" s="41" t="str">
        <f t="shared" si="232"/>
        <v/>
      </c>
      <c r="L103" s="41" t="str">
        <f t="shared" si="233"/>
        <v/>
      </c>
      <c r="M103" s="41" t="str">
        <f t="shared" si="234"/>
        <v/>
      </c>
      <c r="N103" s="41" t="str">
        <f t="shared" si="235"/>
        <v>と</v>
      </c>
      <c r="O103" s="41" t="str">
        <f t="shared" si="236"/>
        <v>石</v>
      </c>
      <c r="P103" s="41" t="str">
        <f t="shared" si="237"/>
        <v/>
      </c>
      <c r="Q103" s="41" t="str">
        <f t="shared" si="238"/>
        <v>電</v>
      </c>
      <c r="R103" s="41" t="str">
        <f t="shared" si="239"/>
        <v/>
      </c>
      <c r="S103" s="41" t="str">
        <f t="shared" si="240"/>
        <v/>
      </c>
      <c r="T103" s="41" t="str">
        <f t="shared" si="241"/>
        <v>鋼</v>
      </c>
      <c r="U103" s="41" t="str">
        <f t="shared" si="242"/>
        <v/>
      </c>
      <c r="V103" s="41" t="str">
        <f t="shared" si="243"/>
        <v>舗</v>
      </c>
      <c r="W103" s="41" t="str">
        <f t="shared" si="244"/>
        <v>し</v>
      </c>
      <c r="X103" s="41" t="str">
        <f t="shared" si="245"/>
        <v/>
      </c>
      <c r="Y103" s="41" t="str">
        <f t="shared" si="246"/>
        <v/>
      </c>
      <c r="Z103" s="41" t="str">
        <f t="shared" si="247"/>
        <v/>
      </c>
      <c r="AA103" s="41" t="str">
        <f t="shared" si="248"/>
        <v/>
      </c>
      <c r="AB103" s="41" t="str">
        <f t="shared" si="249"/>
        <v/>
      </c>
      <c r="AC103" s="41" t="str">
        <f t="shared" si="250"/>
        <v/>
      </c>
      <c r="AD103" s="41" t="str">
        <f t="shared" si="251"/>
        <v/>
      </c>
      <c r="AE103" s="41" t="str">
        <f t="shared" si="252"/>
        <v/>
      </c>
      <c r="AF103" s="41" t="str">
        <f t="shared" si="253"/>
        <v/>
      </c>
      <c r="AG103" s="41" t="str">
        <f t="shared" si="254"/>
        <v/>
      </c>
      <c r="AH103" s="41" t="str">
        <f t="shared" si="255"/>
        <v/>
      </c>
      <c r="AI103" s="41" t="str">
        <f t="shared" si="256"/>
        <v>水</v>
      </c>
      <c r="AJ103" s="41" t="str">
        <f t="shared" si="257"/>
        <v/>
      </c>
      <c r="AK103" s="41" t="str">
        <f t="shared" si="258"/>
        <v/>
      </c>
      <c r="AL103" s="54" t="str">
        <f t="shared" si="259"/>
        <v>解</v>
      </c>
      <c r="AM103" s="42" t="s">
        <v>324</v>
      </c>
      <c r="AO103" s="28" t="s">
        <v>445</v>
      </c>
      <c r="AS103" s="28" t="s">
        <v>445</v>
      </c>
      <c r="AT103" s="28" t="s">
        <v>445</v>
      </c>
      <c r="AV103" s="28" t="s">
        <v>445</v>
      </c>
      <c r="AY103" s="28" t="s">
        <v>445</v>
      </c>
      <c r="BA103" s="28" t="s">
        <v>445</v>
      </c>
      <c r="BB103" s="28" t="s">
        <v>445</v>
      </c>
      <c r="BN103" s="28" t="s">
        <v>445</v>
      </c>
      <c r="BQ103" s="28" t="s">
        <v>445</v>
      </c>
    </row>
    <row r="104" spans="1:69" ht="26.25" customHeight="1" x14ac:dyDescent="0.15">
      <c r="A104" s="11" t="s">
        <v>150</v>
      </c>
      <c r="B104" s="11" t="s">
        <v>166</v>
      </c>
      <c r="C104" s="4" t="s">
        <v>141</v>
      </c>
      <c r="D104" s="12">
        <v>11686</v>
      </c>
      <c r="E104" s="111" t="s">
        <v>61</v>
      </c>
      <c r="F104" s="24" t="s">
        <v>48</v>
      </c>
      <c r="G104" s="24" t="s">
        <v>177</v>
      </c>
      <c r="H104" s="24" t="s">
        <v>280</v>
      </c>
      <c r="I104" s="1" t="s">
        <v>193</v>
      </c>
      <c r="J104" s="40" t="str">
        <f t="shared" si="231"/>
        <v>土</v>
      </c>
      <c r="K104" s="41" t="str">
        <f t="shared" si="232"/>
        <v/>
      </c>
      <c r="L104" s="41" t="str">
        <f t="shared" si="233"/>
        <v/>
      </c>
      <c r="M104" s="41" t="str">
        <f t="shared" si="234"/>
        <v/>
      </c>
      <c r="N104" s="41" t="str">
        <f t="shared" si="235"/>
        <v>と</v>
      </c>
      <c r="O104" s="41" t="str">
        <f t="shared" si="236"/>
        <v>石</v>
      </c>
      <c r="P104" s="41" t="str">
        <f t="shared" si="237"/>
        <v/>
      </c>
      <c r="Q104" s="41" t="str">
        <f t="shared" si="238"/>
        <v/>
      </c>
      <c r="R104" s="41" t="str">
        <f t="shared" si="239"/>
        <v/>
      </c>
      <c r="S104" s="41" t="str">
        <f t="shared" si="240"/>
        <v/>
      </c>
      <c r="T104" s="41" t="str">
        <f t="shared" si="241"/>
        <v>鋼</v>
      </c>
      <c r="U104" s="41" t="str">
        <f t="shared" si="242"/>
        <v/>
      </c>
      <c r="V104" s="41" t="str">
        <f t="shared" si="243"/>
        <v>舗</v>
      </c>
      <c r="W104" s="41" t="str">
        <f t="shared" si="244"/>
        <v>し</v>
      </c>
      <c r="X104" s="41" t="str">
        <f t="shared" si="245"/>
        <v/>
      </c>
      <c r="Y104" s="41" t="str">
        <f t="shared" si="246"/>
        <v/>
      </c>
      <c r="Z104" s="41" t="str">
        <f t="shared" si="247"/>
        <v>塗</v>
      </c>
      <c r="AA104" s="41" t="str">
        <f t="shared" si="248"/>
        <v/>
      </c>
      <c r="AB104" s="41" t="str">
        <f t="shared" si="249"/>
        <v/>
      </c>
      <c r="AC104" s="41" t="str">
        <f t="shared" si="250"/>
        <v/>
      </c>
      <c r="AD104" s="41" t="str">
        <f t="shared" si="251"/>
        <v/>
      </c>
      <c r="AE104" s="41" t="str">
        <f t="shared" si="252"/>
        <v/>
      </c>
      <c r="AF104" s="41" t="str">
        <f t="shared" si="253"/>
        <v/>
      </c>
      <c r="AG104" s="41" t="str">
        <f t="shared" si="254"/>
        <v/>
      </c>
      <c r="AH104" s="41" t="str">
        <f t="shared" si="255"/>
        <v/>
      </c>
      <c r="AI104" s="41" t="str">
        <f t="shared" si="256"/>
        <v>水</v>
      </c>
      <c r="AJ104" s="41" t="str">
        <f t="shared" si="257"/>
        <v/>
      </c>
      <c r="AK104" s="41" t="str">
        <f t="shared" si="258"/>
        <v/>
      </c>
      <c r="AL104" s="54" t="str">
        <f t="shared" si="259"/>
        <v>解</v>
      </c>
      <c r="AM104" s="42" t="s">
        <v>324</v>
      </c>
      <c r="AO104" s="28" t="s">
        <v>445</v>
      </c>
      <c r="AS104" s="28" t="s">
        <v>445</v>
      </c>
      <c r="AT104" s="28" t="s">
        <v>445</v>
      </c>
      <c r="AY104" s="28" t="s">
        <v>445</v>
      </c>
      <c r="BA104" s="28" t="s">
        <v>445</v>
      </c>
      <c r="BB104" s="28" t="s">
        <v>445</v>
      </c>
      <c r="BE104" s="28" t="s">
        <v>445</v>
      </c>
      <c r="BN104" s="28" t="s">
        <v>445</v>
      </c>
      <c r="BQ104" s="28" t="s">
        <v>445</v>
      </c>
    </row>
    <row r="105" spans="1:69" ht="26.25" customHeight="1" x14ac:dyDescent="0.15">
      <c r="A105" s="14"/>
      <c r="B105" s="14"/>
      <c r="C105" s="5"/>
      <c r="D105" s="15"/>
      <c r="E105" s="112"/>
      <c r="F105" s="68" t="s">
        <v>408</v>
      </c>
      <c r="G105" s="69" t="s">
        <v>409</v>
      </c>
      <c r="H105" s="69" t="s">
        <v>466</v>
      </c>
      <c r="I105" s="70" t="s">
        <v>410</v>
      </c>
      <c r="J105" s="71" t="str">
        <f t="shared" si="231"/>
        <v>土</v>
      </c>
      <c r="K105" s="72" t="str">
        <f t="shared" si="232"/>
        <v/>
      </c>
      <c r="L105" s="72" t="str">
        <f t="shared" si="233"/>
        <v/>
      </c>
      <c r="M105" s="72" t="str">
        <f t="shared" si="234"/>
        <v/>
      </c>
      <c r="N105" s="72" t="str">
        <f t="shared" si="235"/>
        <v>と</v>
      </c>
      <c r="O105" s="72" t="str">
        <f t="shared" si="236"/>
        <v>石</v>
      </c>
      <c r="P105" s="72" t="str">
        <f t="shared" si="237"/>
        <v/>
      </c>
      <c r="Q105" s="72" t="str">
        <f t="shared" si="238"/>
        <v/>
      </c>
      <c r="R105" s="72" t="str">
        <f t="shared" si="239"/>
        <v/>
      </c>
      <c r="S105" s="72" t="str">
        <f t="shared" si="240"/>
        <v/>
      </c>
      <c r="T105" s="72" t="str">
        <f t="shared" si="241"/>
        <v>鋼</v>
      </c>
      <c r="U105" s="72" t="str">
        <f t="shared" si="242"/>
        <v/>
      </c>
      <c r="V105" s="72" t="str">
        <f t="shared" si="243"/>
        <v>舗</v>
      </c>
      <c r="W105" s="72" t="str">
        <f t="shared" si="244"/>
        <v>し</v>
      </c>
      <c r="X105" s="72" t="str">
        <f t="shared" si="245"/>
        <v/>
      </c>
      <c r="Y105" s="72" t="str">
        <f t="shared" si="246"/>
        <v/>
      </c>
      <c r="Z105" s="72" t="str">
        <f t="shared" si="247"/>
        <v>塗</v>
      </c>
      <c r="AA105" s="72" t="str">
        <f t="shared" si="248"/>
        <v/>
      </c>
      <c r="AB105" s="72" t="str">
        <f t="shared" si="249"/>
        <v/>
      </c>
      <c r="AC105" s="72" t="str">
        <f t="shared" si="250"/>
        <v/>
      </c>
      <c r="AD105" s="72" t="str">
        <f t="shared" si="251"/>
        <v/>
      </c>
      <c r="AE105" s="72" t="str">
        <f t="shared" si="252"/>
        <v/>
      </c>
      <c r="AF105" s="72" t="str">
        <f t="shared" si="253"/>
        <v/>
      </c>
      <c r="AG105" s="72" t="str">
        <f t="shared" si="254"/>
        <v/>
      </c>
      <c r="AH105" s="72" t="str">
        <f t="shared" si="255"/>
        <v/>
      </c>
      <c r="AI105" s="72" t="str">
        <f t="shared" si="256"/>
        <v>水</v>
      </c>
      <c r="AJ105" s="72" t="str">
        <f t="shared" si="257"/>
        <v/>
      </c>
      <c r="AK105" s="72" t="str">
        <f t="shared" si="258"/>
        <v/>
      </c>
      <c r="AL105" s="73" t="str">
        <f t="shared" si="259"/>
        <v>解</v>
      </c>
      <c r="AM105" s="42" t="s">
        <v>324</v>
      </c>
      <c r="AO105" s="28" t="s">
        <v>445</v>
      </c>
      <c r="AS105" s="28" t="s">
        <v>445</v>
      </c>
      <c r="AT105" s="28" t="s">
        <v>445</v>
      </c>
      <c r="AY105" s="28" t="s">
        <v>445</v>
      </c>
      <c r="BA105" s="28" t="s">
        <v>445</v>
      </c>
      <c r="BB105" s="28" t="s">
        <v>445</v>
      </c>
      <c r="BE105" s="28" t="s">
        <v>445</v>
      </c>
      <c r="BN105" s="28" t="s">
        <v>445</v>
      </c>
      <c r="BQ105" s="28" t="s">
        <v>445</v>
      </c>
    </row>
    <row r="106" spans="1:69" ht="26.25" customHeight="1" x14ac:dyDescent="0.15">
      <c r="A106" s="13" t="s">
        <v>175</v>
      </c>
      <c r="B106" s="13" t="s">
        <v>166</v>
      </c>
      <c r="C106" s="2" t="s">
        <v>141</v>
      </c>
      <c r="D106" s="8">
        <v>11852</v>
      </c>
      <c r="E106" s="110" t="s">
        <v>62</v>
      </c>
      <c r="F106" s="27" t="s">
        <v>406</v>
      </c>
      <c r="G106" s="20" t="s">
        <v>489</v>
      </c>
      <c r="H106" s="20" t="s">
        <v>234</v>
      </c>
      <c r="I106" s="14" t="s">
        <v>63</v>
      </c>
      <c r="J106" s="40" t="str">
        <f t="shared" si="231"/>
        <v>土</v>
      </c>
      <c r="K106" s="41" t="str">
        <f t="shared" si="232"/>
        <v/>
      </c>
      <c r="L106" s="41" t="str">
        <f t="shared" si="233"/>
        <v/>
      </c>
      <c r="M106" s="41" t="str">
        <f t="shared" si="234"/>
        <v/>
      </c>
      <c r="N106" s="41" t="str">
        <f t="shared" si="235"/>
        <v>と</v>
      </c>
      <c r="O106" s="41" t="str">
        <f t="shared" si="236"/>
        <v>石</v>
      </c>
      <c r="P106" s="41" t="str">
        <f t="shared" si="237"/>
        <v/>
      </c>
      <c r="Q106" s="41" t="str">
        <f t="shared" si="238"/>
        <v/>
      </c>
      <c r="R106" s="41" t="str">
        <f t="shared" si="239"/>
        <v/>
      </c>
      <c r="S106" s="41" t="str">
        <f t="shared" si="240"/>
        <v/>
      </c>
      <c r="T106" s="41" t="str">
        <f t="shared" si="241"/>
        <v/>
      </c>
      <c r="U106" s="41" t="str">
        <f t="shared" si="242"/>
        <v/>
      </c>
      <c r="V106" s="41" t="str">
        <f t="shared" si="243"/>
        <v>舗</v>
      </c>
      <c r="W106" s="41" t="str">
        <f t="shared" si="244"/>
        <v>し</v>
      </c>
      <c r="X106" s="41" t="str">
        <f t="shared" si="245"/>
        <v/>
      </c>
      <c r="Y106" s="41" t="str">
        <f t="shared" si="246"/>
        <v/>
      </c>
      <c r="Z106" s="41" t="str">
        <f t="shared" si="247"/>
        <v>塗</v>
      </c>
      <c r="AA106" s="41" t="str">
        <f t="shared" si="248"/>
        <v/>
      </c>
      <c r="AB106" s="41" t="str">
        <f t="shared" si="249"/>
        <v/>
      </c>
      <c r="AC106" s="41" t="str">
        <f t="shared" si="250"/>
        <v/>
      </c>
      <c r="AD106" s="41" t="str">
        <f t="shared" si="251"/>
        <v/>
      </c>
      <c r="AE106" s="41" t="str">
        <f t="shared" si="252"/>
        <v/>
      </c>
      <c r="AF106" s="41" t="str">
        <f t="shared" si="253"/>
        <v/>
      </c>
      <c r="AG106" s="41" t="str">
        <f t="shared" si="254"/>
        <v/>
      </c>
      <c r="AH106" s="41" t="str">
        <f t="shared" si="255"/>
        <v/>
      </c>
      <c r="AI106" s="41" t="str">
        <f t="shared" si="256"/>
        <v>水</v>
      </c>
      <c r="AJ106" s="41" t="str">
        <f t="shared" si="257"/>
        <v/>
      </c>
      <c r="AK106" s="41" t="str">
        <f t="shared" si="258"/>
        <v/>
      </c>
      <c r="AL106" s="54" t="str">
        <f t="shared" si="259"/>
        <v/>
      </c>
      <c r="AM106" s="44" t="s">
        <v>324</v>
      </c>
      <c r="AO106" s="28" t="s">
        <v>445</v>
      </c>
      <c r="AS106" s="28" t="s">
        <v>445</v>
      </c>
      <c r="AT106" s="28" t="s">
        <v>445</v>
      </c>
      <c r="BA106" s="28" t="s">
        <v>445</v>
      </c>
      <c r="BB106" s="28" t="s">
        <v>445</v>
      </c>
      <c r="BE106" s="28" t="s">
        <v>445</v>
      </c>
      <c r="BN106" s="28" t="s">
        <v>445</v>
      </c>
    </row>
    <row r="107" spans="1:69" ht="26.25" customHeight="1" x14ac:dyDescent="0.15">
      <c r="A107" s="17"/>
      <c r="B107" s="14"/>
      <c r="C107" s="5"/>
      <c r="D107" s="15"/>
      <c r="E107" s="112"/>
      <c r="F107" s="47" t="s">
        <v>25</v>
      </c>
      <c r="G107" s="24" t="s">
        <v>315</v>
      </c>
      <c r="H107" s="24" t="s">
        <v>316</v>
      </c>
      <c r="I107" s="40" t="s">
        <v>317</v>
      </c>
      <c r="J107" s="40" t="str">
        <f t="shared" si="231"/>
        <v>土</v>
      </c>
      <c r="K107" s="41" t="str">
        <f t="shared" si="232"/>
        <v/>
      </c>
      <c r="L107" s="41" t="str">
        <f t="shared" si="233"/>
        <v/>
      </c>
      <c r="M107" s="41" t="str">
        <f t="shared" si="234"/>
        <v/>
      </c>
      <c r="N107" s="41" t="str">
        <f t="shared" si="235"/>
        <v>と</v>
      </c>
      <c r="O107" s="41" t="str">
        <f t="shared" si="236"/>
        <v>石</v>
      </c>
      <c r="P107" s="41" t="str">
        <f t="shared" si="237"/>
        <v/>
      </c>
      <c r="Q107" s="41" t="str">
        <f t="shared" si="238"/>
        <v/>
      </c>
      <c r="R107" s="41" t="str">
        <f t="shared" si="239"/>
        <v/>
      </c>
      <c r="S107" s="41" t="str">
        <f t="shared" si="240"/>
        <v/>
      </c>
      <c r="T107" s="41" t="str">
        <f t="shared" si="241"/>
        <v/>
      </c>
      <c r="U107" s="41" t="str">
        <f t="shared" si="242"/>
        <v/>
      </c>
      <c r="V107" s="41" t="str">
        <f t="shared" si="243"/>
        <v>舗</v>
      </c>
      <c r="W107" s="41" t="str">
        <f t="shared" si="244"/>
        <v>し</v>
      </c>
      <c r="X107" s="41" t="str">
        <f t="shared" si="245"/>
        <v/>
      </c>
      <c r="Y107" s="41" t="str">
        <f t="shared" si="246"/>
        <v/>
      </c>
      <c r="Z107" s="41" t="str">
        <f t="shared" si="247"/>
        <v/>
      </c>
      <c r="AA107" s="41" t="str">
        <f t="shared" si="248"/>
        <v/>
      </c>
      <c r="AB107" s="41" t="str">
        <f t="shared" si="249"/>
        <v/>
      </c>
      <c r="AC107" s="41" t="str">
        <f t="shared" si="250"/>
        <v/>
      </c>
      <c r="AD107" s="41" t="str">
        <f t="shared" si="251"/>
        <v/>
      </c>
      <c r="AE107" s="41" t="str">
        <f t="shared" si="252"/>
        <v/>
      </c>
      <c r="AF107" s="41" t="str">
        <f t="shared" si="253"/>
        <v/>
      </c>
      <c r="AG107" s="41" t="str">
        <f t="shared" si="254"/>
        <v/>
      </c>
      <c r="AH107" s="41" t="str">
        <f t="shared" si="255"/>
        <v/>
      </c>
      <c r="AI107" s="41" t="str">
        <f t="shared" si="256"/>
        <v>水</v>
      </c>
      <c r="AJ107" s="41" t="str">
        <f t="shared" si="257"/>
        <v/>
      </c>
      <c r="AK107" s="41" t="str">
        <f t="shared" si="258"/>
        <v/>
      </c>
      <c r="AL107" s="54" t="str">
        <f t="shared" si="259"/>
        <v/>
      </c>
      <c r="AM107" s="42" t="s">
        <v>324</v>
      </c>
      <c r="AO107" s="28" t="s">
        <v>445</v>
      </c>
      <c r="AS107" s="28" t="s">
        <v>445</v>
      </c>
      <c r="AT107" s="28" t="s">
        <v>445</v>
      </c>
      <c r="BA107" s="28" t="s">
        <v>445</v>
      </c>
      <c r="BB107" s="28" t="s">
        <v>445</v>
      </c>
      <c r="BN107" s="28" t="s">
        <v>445</v>
      </c>
    </row>
    <row r="108" spans="1:69" ht="26.25" customHeight="1" x14ac:dyDescent="0.15">
      <c r="A108" s="1" t="s">
        <v>174</v>
      </c>
      <c r="B108" s="14" t="s">
        <v>166</v>
      </c>
      <c r="C108" s="7" t="s">
        <v>141</v>
      </c>
      <c r="D108" s="9">
        <v>323</v>
      </c>
      <c r="E108" s="109" t="s">
        <v>64</v>
      </c>
      <c r="F108" s="25" t="s">
        <v>65</v>
      </c>
      <c r="G108" s="24" t="s">
        <v>66</v>
      </c>
      <c r="H108" s="24" t="s">
        <v>67</v>
      </c>
      <c r="I108" s="6" t="s">
        <v>68</v>
      </c>
      <c r="J108" s="40" t="str">
        <f t="shared" si="231"/>
        <v>土</v>
      </c>
      <c r="K108" s="41" t="str">
        <f t="shared" si="232"/>
        <v>建</v>
      </c>
      <c r="L108" s="41" t="str">
        <f t="shared" si="233"/>
        <v/>
      </c>
      <c r="M108" s="41" t="str">
        <f t="shared" si="234"/>
        <v/>
      </c>
      <c r="N108" s="41" t="str">
        <f t="shared" si="235"/>
        <v>と</v>
      </c>
      <c r="O108" s="41" t="str">
        <f t="shared" si="236"/>
        <v>石</v>
      </c>
      <c r="P108" s="41" t="str">
        <f t="shared" si="237"/>
        <v/>
      </c>
      <c r="Q108" s="41" t="str">
        <f t="shared" si="238"/>
        <v/>
      </c>
      <c r="R108" s="41" t="str">
        <f t="shared" si="239"/>
        <v>管</v>
      </c>
      <c r="S108" s="41" t="str">
        <f t="shared" si="240"/>
        <v/>
      </c>
      <c r="T108" s="41" t="str">
        <f t="shared" si="241"/>
        <v>鋼</v>
      </c>
      <c r="U108" s="41" t="str">
        <f t="shared" si="242"/>
        <v/>
      </c>
      <c r="V108" s="41" t="str">
        <f t="shared" si="243"/>
        <v>舗</v>
      </c>
      <c r="W108" s="41" t="str">
        <f t="shared" si="244"/>
        <v>し</v>
      </c>
      <c r="X108" s="41" t="str">
        <f t="shared" si="245"/>
        <v/>
      </c>
      <c r="Y108" s="41" t="str">
        <f t="shared" si="246"/>
        <v/>
      </c>
      <c r="Z108" s="41" t="str">
        <f t="shared" si="247"/>
        <v/>
      </c>
      <c r="AA108" s="41" t="str">
        <f t="shared" si="248"/>
        <v/>
      </c>
      <c r="AB108" s="41" t="str">
        <f t="shared" si="249"/>
        <v/>
      </c>
      <c r="AC108" s="41" t="str">
        <f t="shared" si="250"/>
        <v/>
      </c>
      <c r="AD108" s="41" t="str">
        <f t="shared" si="251"/>
        <v/>
      </c>
      <c r="AE108" s="41" t="str">
        <f t="shared" si="252"/>
        <v/>
      </c>
      <c r="AF108" s="41" t="str">
        <f t="shared" si="253"/>
        <v/>
      </c>
      <c r="AG108" s="41" t="str">
        <f t="shared" si="254"/>
        <v/>
      </c>
      <c r="AH108" s="41" t="str">
        <f t="shared" si="255"/>
        <v/>
      </c>
      <c r="AI108" s="41" t="str">
        <f t="shared" si="256"/>
        <v>水</v>
      </c>
      <c r="AJ108" s="41" t="str">
        <f t="shared" si="257"/>
        <v/>
      </c>
      <c r="AK108" s="41" t="str">
        <f t="shared" si="258"/>
        <v/>
      </c>
      <c r="AL108" s="54" t="str">
        <f t="shared" si="259"/>
        <v/>
      </c>
      <c r="AM108" s="42" t="s">
        <v>324</v>
      </c>
      <c r="AO108" s="28" t="s">
        <v>445</v>
      </c>
      <c r="AP108" s="28" t="s">
        <v>445</v>
      </c>
      <c r="AS108" s="28" t="s">
        <v>445</v>
      </c>
      <c r="AT108" s="28" t="s">
        <v>445</v>
      </c>
      <c r="AW108" s="28" t="s">
        <v>445</v>
      </c>
      <c r="AY108" s="28" t="s">
        <v>445</v>
      </c>
      <c r="BA108" s="28" t="s">
        <v>445</v>
      </c>
      <c r="BB108" s="28" t="s">
        <v>445</v>
      </c>
      <c r="BN108" s="28" t="s">
        <v>445</v>
      </c>
    </row>
    <row r="109" spans="1:69" ht="26.25" customHeight="1" x14ac:dyDescent="0.15">
      <c r="A109" s="1" t="s">
        <v>174</v>
      </c>
      <c r="B109" s="14" t="s">
        <v>166</v>
      </c>
      <c r="C109" s="7" t="s">
        <v>141</v>
      </c>
      <c r="D109" s="9">
        <v>7021</v>
      </c>
      <c r="E109" s="109" t="s">
        <v>301</v>
      </c>
      <c r="F109" s="25" t="s">
        <v>302</v>
      </c>
      <c r="G109" s="24" t="s">
        <v>303</v>
      </c>
      <c r="H109" s="24" t="s">
        <v>304</v>
      </c>
      <c r="I109" s="6" t="s">
        <v>305</v>
      </c>
      <c r="J109" s="40" t="str">
        <f t="shared" si="231"/>
        <v/>
      </c>
      <c r="K109" s="41" t="str">
        <f t="shared" si="232"/>
        <v/>
      </c>
      <c r="L109" s="41" t="str">
        <f t="shared" si="233"/>
        <v/>
      </c>
      <c r="M109" s="41" t="str">
        <f t="shared" si="234"/>
        <v/>
      </c>
      <c r="N109" s="41" t="str">
        <f t="shared" si="235"/>
        <v/>
      </c>
      <c r="O109" s="41" t="str">
        <f t="shared" si="236"/>
        <v/>
      </c>
      <c r="P109" s="41" t="str">
        <f t="shared" si="237"/>
        <v/>
      </c>
      <c r="Q109" s="41" t="str">
        <f t="shared" si="238"/>
        <v>電</v>
      </c>
      <c r="R109" s="41" t="str">
        <f t="shared" si="239"/>
        <v/>
      </c>
      <c r="S109" s="41" t="str">
        <f t="shared" si="240"/>
        <v/>
      </c>
      <c r="T109" s="41" t="str">
        <f t="shared" si="241"/>
        <v/>
      </c>
      <c r="U109" s="41" t="str">
        <f t="shared" si="242"/>
        <v/>
      </c>
      <c r="V109" s="41" t="str">
        <f t="shared" si="243"/>
        <v/>
      </c>
      <c r="W109" s="41" t="str">
        <f t="shared" si="244"/>
        <v/>
      </c>
      <c r="X109" s="41" t="str">
        <f t="shared" si="245"/>
        <v/>
      </c>
      <c r="Y109" s="41" t="str">
        <f t="shared" si="246"/>
        <v/>
      </c>
      <c r="Z109" s="41" t="str">
        <f t="shared" si="247"/>
        <v/>
      </c>
      <c r="AA109" s="41" t="str">
        <f t="shared" si="248"/>
        <v/>
      </c>
      <c r="AB109" s="41" t="str">
        <f t="shared" si="249"/>
        <v/>
      </c>
      <c r="AC109" s="41" t="str">
        <f t="shared" si="250"/>
        <v/>
      </c>
      <c r="AD109" s="41" t="str">
        <f t="shared" si="251"/>
        <v/>
      </c>
      <c r="AE109" s="41" t="str">
        <f t="shared" si="252"/>
        <v>通</v>
      </c>
      <c r="AF109" s="41" t="str">
        <f t="shared" si="253"/>
        <v/>
      </c>
      <c r="AG109" s="41" t="str">
        <f t="shared" si="254"/>
        <v/>
      </c>
      <c r="AH109" s="41" t="str">
        <f t="shared" si="255"/>
        <v/>
      </c>
      <c r="AI109" s="41" t="str">
        <f t="shared" si="256"/>
        <v/>
      </c>
      <c r="AJ109" s="41" t="str">
        <f t="shared" si="257"/>
        <v/>
      </c>
      <c r="AK109" s="41" t="str">
        <f t="shared" si="258"/>
        <v/>
      </c>
      <c r="AL109" s="54" t="str">
        <f t="shared" si="259"/>
        <v/>
      </c>
      <c r="AM109" s="42" t="s">
        <v>324</v>
      </c>
      <c r="AV109" s="28" t="s">
        <v>445</v>
      </c>
      <c r="BJ109" s="28" t="s">
        <v>445</v>
      </c>
    </row>
    <row r="110" spans="1:69" ht="26.25" customHeight="1" x14ac:dyDescent="0.15">
      <c r="A110" s="6" t="s">
        <v>151</v>
      </c>
      <c r="B110" s="14" t="s">
        <v>166</v>
      </c>
      <c r="C110" s="7" t="s">
        <v>141</v>
      </c>
      <c r="D110" s="9">
        <v>14221</v>
      </c>
      <c r="E110" s="109" t="s">
        <v>124</v>
      </c>
      <c r="F110" s="25" t="s">
        <v>20</v>
      </c>
      <c r="G110" s="24" t="s">
        <v>194</v>
      </c>
      <c r="H110" s="24" t="s">
        <v>125</v>
      </c>
      <c r="I110" s="6" t="s">
        <v>126</v>
      </c>
      <c r="J110" s="40" t="str">
        <f t="shared" si="231"/>
        <v>土</v>
      </c>
      <c r="K110" s="41" t="str">
        <f t="shared" si="232"/>
        <v/>
      </c>
      <c r="L110" s="41" t="str">
        <f t="shared" si="233"/>
        <v/>
      </c>
      <c r="M110" s="41" t="str">
        <f t="shared" si="234"/>
        <v/>
      </c>
      <c r="N110" s="41" t="str">
        <f t="shared" si="235"/>
        <v>と</v>
      </c>
      <c r="O110" s="41" t="str">
        <f t="shared" si="236"/>
        <v>石</v>
      </c>
      <c r="P110" s="41" t="str">
        <f t="shared" si="237"/>
        <v/>
      </c>
      <c r="Q110" s="41" t="str">
        <f t="shared" si="238"/>
        <v/>
      </c>
      <c r="R110" s="41" t="str">
        <f t="shared" si="239"/>
        <v/>
      </c>
      <c r="S110" s="41" t="str">
        <f t="shared" si="240"/>
        <v/>
      </c>
      <c r="T110" s="41" t="str">
        <f t="shared" si="241"/>
        <v>鋼</v>
      </c>
      <c r="U110" s="41" t="str">
        <f t="shared" si="242"/>
        <v/>
      </c>
      <c r="V110" s="41" t="str">
        <f t="shared" si="243"/>
        <v>舗</v>
      </c>
      <c r="W110" s="41" t="str">
        <f t="shared" si="244"/>
        <v>し</v>
      </c>
      <c r="X110" s="41" t="str">
        <f t="shared" si="245"/>
        <v/>
      </c>
      <c r="Y110" s="41" t="str">
        <f t="shared" si="246"/>
        <v/>
      </c>
      <c r="Z110" s="41" t="str">
        <f t="shared" si="247"/>
        <v>塗</v>
      </c>
      <c r="AA110" s="41" t="str">
        <f t="shared" si="248"/>
        <v/>
      </c>
      <c r="AB110" s="41" t="str">
        <f t="shared" si="249"/>
        <v/>
      </c>
      <c r="AC110" s="41" t="str">
        <f t="shared" si="250"/>
        <v/>
      </c>
      <c r="AD110" s="41" t="str">
        <f t="shared" si="251"/>
        <v/>
      </c>
      <c r="AE110" s="41" t="str">
        <f t="shared" si="252"/>
        <v/>
      </c>
      <c r="AF110" s="41" t="str">
        <f t="shared" si="253"/>
        <v/>
      </c>
      <c r="AG110" s="41" t="str">
        <f t="shared" si="254"/>
        <v/>
      </c>
      <c r="AH110" s="41" t="str">
        <f t="shared" si="255"/>
        <v/>
      </c>
      <c r="AI110" s="41" t="str">
        <f t="shared" si="256"/>
        <v>水</v>
      </c>
      <c r="AJ110" s="41" t="str">
        <f t="shared" si="257"/>
        <v/>
      </c>
      <c r="AK110" s="41" t="str">
        <f t="shared" si="258"/>
        <v/>
      </c>
      <c r="AL110" s="54" t="str">
        <f t="shared" si="259"/>
        <v/>
      </c>
      <c r="AM110" s="42" t="s">
        <v>324</v>
      </c>
      <c r="AO110" s="28" t="s">
        <v>445</v>
      </c>
      <c r="AS110" s="28" t="s">
        <v>445</v>
      </c>
      <c r="AT110" s="28" t="s">
        <v>445</v>
      </c>
      <c r="AY110" s="28" t="s">
        <v>445</v>
      </c>
      <c r="BA110" s="28" t="s">
        <v>445</v>
      </c>
      <c r="BB110" s="28" t="s">
        <v>445</v>
      </c>
      <c r="BE110" s="28" t="s">
        <v>445</v>
      </c>
      <c r="BN110" s="28" t="s">
        <v>445</v>
      </c>
    </row>
    <row r="111" spans="1:69" ht="26.25" customHeight="1" x14ac:dyDescent="0.15">
      <c r="A111" s="6" t="s">
        <v>174</v>
      </c>
      <c r="B111" s="6" t="s">
        <v>166</v>
      </c>
      <c r="C111" s="7" t="s">
        <v>141</v>
      </c>
      <c r="D111" s="9">
        <v>13302</v>
      </c>
      <c r="E111" s="109" t="s">
        <v>195</v>
      </c>
      <c r="F111" s="25" t="s">
        <v>11</v>
      </c>
      <c r="G111" s="24" t="s">
        <v>318</v>
      </c>
      <c r="H111" s="24" t="s">
        <v>454</v>
      </c>
      <c r="I111" s="6" t="s">
        <v>455</v>
      </c>
      <c r="J111" s="40" t="str">
        <f t="shared" si="231"/>
        <v>土</v>
      </c>
      <c r="K111" s="41" t="str">
        <f t="shared" si="232"/>
        <v/>
      </c>
      <c r="L111" s="41" t="str">
        <f t="shared" si="233"/>
        <v/>
      </c>
      <c r="M111" s="41" t="str">
        <f t="shared" si="234"/>
        <v/>
      </c>
      <c r="N111" s="41" t="str">
        <f t="shared" si="235"/>
        <v>と</v>
      </c>
      <c r="O111" s="41" t="str">
        <f t="shared" si="236"/>
        <v>石</v>
      </c>
      <c r="P111" s="41" t="str">
        <f t="shared" si="237"/>
        <v/>
      </c>
      <c r="Q111" s="41" t="str">
        <f t="shared" si="238"/>
        <v/>
      </c>
      <c r="R111" s="41" t="str">
        <f t="shared" si="239"/>
        <v/>
      </c>
      <c r="S111" s="41" t="str">
        <f t="shared" si="240"/>
        <v/>
      </c>
      <c r="T111" s="41" t="str">
        <f t="shared" si="241"/>
        <v>鋼</v>
      </c>
      <c r="U111" s="41" t="str">
        <f t="shared" si="242"/>
        <v/>
      </c>
      <c r="V111" s="41" t="str">
        <f t="shared" si="243"/>
        <v>舗</v>
      </c>
      <c r="W111" s="41" t="str">
        <f t="shared" si="244"/>
        <v>し</v>
      </c>
      <c r="X111" s="41" t="str">
        <f t="shared" si="245"/>
        <v/>
      </c>
      <c r="Y111" s="41" t="str">
        <f t="shared" si="246"/>
        <v/>
      </c>
      <c r="Z111" s="41" t="str">
        <f t="shared" si="247"/>
        <v>塗</v>
      </c>
      <c r="AA111" s="41" t="str">
        <f t="shared" si="248"/>
        <v/>
      </c>
      <c r="AB111" s="41" t="str">
        <f t="shared" si="249"/>
        <v/>
      </c>
      <c r="AC111" s="41" t="str">
        <f t="shared" si="250"/>
        <v/>
      </c>
      <c r="AD111" s="41" t="str">
        <f t="shared" si="251"/>
        <v/>
      </c>
      <c r="AE111" s="41" t="str">
        <f t="shared" si="252"/>
        <v/>
      </c>
      <c r="AF111" s="41" t="str">
        <f t="shared" si="253"/>
        <v/>
      </c>
      <c r="AG111" s="41" t="str">
        <f t="shared" si="254"/>
        <v/>
      </c>
      <c r="AH111" s="41" t="str">
        <f t="shared" si="255"/>
        <v/>
      </c>
      <c r="AI111" s="41" t="str">
        <f t="shared" si="256"/>
        <v>水</v>
      </c>
      <c r="AJ111" s="41" t="str">
        <f t="shared" si="257"/>
        <v/>
      </c>
      <c r="AK111" s="41" t="str">
        <f t="shared" si="258"/>
        <v/>
      </c>
      <c r="AL111" s="54" t="str">
        <f t="shared" si="259"/>
        <v>解</v>
      </c>
      <c r="AM111" s="42" t="s">
        <v>324</v>
      </c>
      <c r="AO111" s="28" t="s">
        <v>445</v>
      </c>
      <c r="AS111" s="28" t="s">
        <v>445</v>
      </c>
      <c r="AT111" s="28" t="s">
        <v>445</v>
      </c>
      <c r="AY111" s="28" t="s">
        <v>445</v>
      </c>
      <c r="BA111" s="28" t="s">
        <v>445</v>
      </c>
      <c r="BB111" s="28" t="s">
        <v>445</v>
      </c>
      <c r="BE111" s="28" t="s">
        <v>445</v>
      </c>
      <c r="BN111" s="28" t="s">
        <v>445</v>
      </c>
      <c r="BQ111" s="28" t="s">
        <v>445</v>
      </c>
    </row>
    <row r="112" spans="1:69" ht="26.25" customHeight="1" x14ac:dyDescent="0.15">
      <c r="A112" s="40" t="s">
        <v>171</v>
      </c>
      <c r="B112" s="14" t="s">
        <v>166</v>
      </c>
      <c r="C112" s="7" t="s">
        <v>141</v>
      </c>
      <c r="D112" s="46">
        <v>1159</v>
      </c>
      <c r="E112" s="109" t="s">
        <v>495</v>
      </c>
      <c r="F112" s="47" t="s">
        <v>334</v>
      </c>
      <c r="G112" s="24" t="s">
        <v>496</v>
      </c>
      <c r="H112" s="24" t="s">
        <v>497</v>
      </c>
      <c r="I112" s="40" t="s">
        <v>498</v>
      </c>
      <c r="J112" s="40" t="str">
        <f t="shared" ref="J112" si="318">IF(AO112="〇","土","")</f>
        <v>土</v>
      </c>
      <c r="K112" s="41" t="str">
        <f t="shared" ref="K112" si="319">IF(AP112="〇","建","")</f>
        <v/>
      </c>
      <c r="L112" s="41" t="str">
        <f t="shared" ref="L112" si="320">IF(AQ112="〇","大","")</f>
        <v/>
      </c>
      <c r="M112" s="41" t="str">
        <f t="shared" ref="M112" si="321">IF(AR112="〇","左","")</f>
        <v/>
      </c>
      <c r="N112" s="41" t="str">
        <f t="shared" ref="N112" si="322">IF(AS112="〇","と","")</f>
        <v>と</v>
      </c>
      <c r="O112" s="41" t="str">
        <f t="shared" ref="O112" si="323">IF(AT112="〇","石","")</f>
        <v>石</v>
      </c>
      <c r="P112" s="41" t="str">
        <f t="shared" ref="P112" si="324">IF(AU112="〇","屋","")</f>
        <v/>
      </c>
      <c r="Q112" s="41" t="str">
        <f t="shared" ref="Q112" si="325">IF(AV112="〇","電","")</f>
        <v/>
      </c>
      <c r="R112" s="41" t="str">
        <f t="shared" ref="R112" si="326">IF(AW112="〇","管","")</f>
        <v/>
      </c>
      <c r="S112" s="41" t="str">
        <f t="shared" ref="S112" si="327">IF(AX112="〇","タ","")</f>
        <v/>
      </c>
      <c r="T112" s="41" t="str">
        <f t="shared" ref="T112" si="328">IF(AY112="〇","鋼","")</f>
        <v>鋼</v>
      </c>
      <c r="U112" s="41" t="str">
        <f t="shared" ref="U112" si="329">IF(AZ112="〇","筋","")</f>
        <v/>
      </c>
      <c r="V112" s="41" t="str">
        <f t="shared" ref="V112" si="330">IF(BA112="〇","舗","")</f>
        <v>舗</v>
      </c>
      <c r="W112" s="41" t="str">
        <f t="shared" ref="W112" si="331">IF(BB112="〇","し","")</f>
        <v>し</v>
      </c>
      <c r="X112" s="41" t="str">
        <f t="shared" ref="X112" si="332">IF(BC112="〇","板","")</f>
        <v/>
      </c>
      <c r="Y112" s="41" t="str">
        <f t="shared" ref="Y112" si="333">IF(BD112="〇","ガ","")</f>
        <v/>
      </c>
      <c r="Z112" s="41" t="str">
        <f t="shared" ref="Z112" si="334">IF(BE112="〇","塗","")</f>
        <v>塗</v>
      </c>
      <c r="AA112" s="41" t="str">
        <f t="shared" ref="AA112" si="335">IF(BF112="〇","防","")</f>
        <v/>
      </c>
      <c r="AB112" s="41" t="str">
        <f t="shared" ref="AB112" si="336">IF(BG112="〇","内","")</f>
        <v/>
      </c>
      <c r="AC112" s="41" t="str">
        <f t="shared" ref="AC112" si="337">IF(BH112="〇","機","")</f>
        <v/>
      </c>
      <c r="AD112" s="41" t="str">
        <f t="shared" ref="AD112" si="338">IF(BI112="〇","絶","")</f>
        <v/>
      </c>
      <c r="AE112" s="41" t="str">
        <f t="shared" ref="AE112" si="339">IF(BJ112="〇","通","")</f>
        <v/>
      </c>
      <c r="AF112" s="41" t="str">
        <f t="shared" ref="AF112" si="340">IF(BK112="〇","園","")</f>
        <v/>
      </c>
      <c r="AG112" s="41" t="str">
        <f t="shared" ref="AG112" si="341">IF(BL112="〇","井","")</f>
        <v/>
      </c>
      <c r="AH112" s="41" t="str">
        <f t="shared" ref="AH112" si="342">IF(BM112="〇","具","")</f>
        <v/>
      </c>
      <c r="AI112" s="41" t="str">
        <f t="shared" ref="AI112" si="343">IF(BN112="〇","水","")</f>
        <v>水</v>
      </c>
      <c r="AJ112" s="41" t="str">
        <f t="shared" ref="AJ112" si="344">IF(BO112="〇","消","")</f>
        <v/>
      </c>
      <c r="AK112" s="41" t="str">
        <f t="shared" ref="AK112" si="345">IF(BP112="〇","清","")</f>
        <v/>
      </c>
      <c r="AL112" s="54" t="str">
        <f t="shared" ref="AL112" si="346">IF(BQ112="〇","解","")</f>
        <v/>
      </c>
      <c r="AM112" s="80">
        <v>46113</v>
      </c>
      <c r="AO112" s="28" t="s">
        <v>445</v>
      </c>
      <c r="AS112" s="28" t="s">
        <v>445</v>
      </c>
      <c r="AT112" s="28" t="s">
        <v>445</v>
      </c>
      <c r="AY112" s="28" t="s">
        <v>445</v>
      </c>
      <c r="BA112" s="28" t="s">
        <v>445</v>
      </c>
      <c r="BB112" s="28" t="s">
        <v>445</v>
      </c>
      <c r="BE112" s="28" t="s">
        <v>445</v>
      </c>
      <c r="BN112" s="28" t="s">
        <v>445</v>
      </c>
    </row>
    <row r="113" spans="1:69" ht="26.25" customHeight="1" x14ac:dyDescent="0.15">
      <c r="A113" s="6" t="s">
        <v>171</v>
      </c>
      <c r="B113" s="6" t="s">
        <v>166</v>
      </c>
      <c r="C113" s="7" t="s">
        <v>141</v>
      </c>
      <c r="D113" s="9">
        <v>12154</v>
      </c>
      <c r="E113" s="109" t="s">
        <v>127</v>
      </c>
      <c r="F113" s="25" t="s">
        <v>45</v>
      </c>
      <c r="G113" s="24" t="s">
        <v>128</v>
      </c>
      <c r="H113" s="24" t="s">
        <v>129</v>
      </c>
      <c r="I113" s="6" t="s">
        <v>130</v>
      </c>
      <c r="J113" s="40" t="str">
        <f t="shared" si="231"/>
        <v>土</v>
      </c>
      <c r="K113" s="41" t="str">
        <f t="shared" si="232"/>
        <v/>
      </c>
      <c r="L113" s="41" t="str">
        <f t="shared" si="233"/>
        <v/>
      </c>
      <c r="M113" s="41" t="str">
        <f t="shared" si="234"/>
        <v/>
      </c>
      <c r="N113" s="41" t="str">
        <f t="shared" si="235"/>
        <v>と</v>
      </c>
      <c r="O113" s="41" t="str">
        <f t="shared" si="236"/>
        <v>石</v>
      </c>
      <c r="P113" s="41" t="str">
        <f t="shared" si="237"/>
        <v/>
      </c>
      <c r="Q113" s="41" t="str">
        <f t="shared" si="238"/>
        <v/>
      </c>
      <c r="R113" s="41" t="str">
        <f t="shared" si="239"/>
        <v/>
      </c>
      <c r="S113" s="41" t="str">
        <f t="shared" si="240"/>
        <v/>
      </c>
      <c r="T113" s="41" t="str">
        <f t="shared" si="241"/>
        <v>鋼</v>
      </c>
      <c r="U113" s="41" t="str">
        <f t="shared" si="242"/>
        <v/>
      </c>
      <c r="V113" s="41" t="str">
        <f t="shared" si="243"/>
        <v>舗</v>
      </c>
      <c r="W113" s="41" t="str">
        <f t="shared" si="244"/>
        <v>し</v>
      </c>
      <c r="X113" s="41" t="str">
        <f t="shared" si="245"/>
        <v/>
      </c>
      <c r="Y113" s="41" t="str">
        <f t="shared" si="246"/>
        <v/>
      </c>
      <c r="Z113" s="41" t="str">
        <f t="shared" si="247"/>
        <v>塗</v>
      </c>
      <c r="AA113" s="41" t="str">
        <f t="shared" si="248"/>
        <v/>
      </c>
      <c r="AB113" s="41" t="str">
        <f t="shared" si="249"/>
        <v/>
      </c>
      <c r="AC113" s="41" t="str">
        <f t="shared" si="250"/>
        <v/>
      </c>
      <c r="AD113" s="41" t="str">
        <f t="shared" si="251"/>
        <v/>
      </c>
      <c r="AE113" s="41" t="str">
        <f t="shared" si="252"/>
        <v/>
      </c>
      <c r="AF113" s="41" t="str">
        <f t="shared" si="253"/>
        <v/>
      </c>
      <c r="AG113" s="41" t="str">
        <f t="shared" si="254"/>
        <v/>
      </c>
      <c r="AH113" s="41" t="str">
        <f t="shared" si="255"/>
        <v/>
      </c>
      <c r="AI113" s="41" t="str">
        <f t="shared" si="256"/>
        <v>水</v>
      </c>
      <c r="AJ113" s="41" t="str">
        <f t="shared" si="257"/>
        <v/>
      </c>
      <c r="AK113" s="41" t="str">
        <f t="shared" si="258"/>
        <v/>
      </c>
      <c r="AL113" s="54" t="str">
        <f t="shared" si="259"/>
        <v>解</v>
      </c>
      <c r="AM113" s="42" t="s">
        <v>324</v>
      </c>
      <c r="AO113" s="28" t="s">
        <v>445</v>
      </c>
      <c r="AS113" s="28" t="s">
        <v>445</v>
      </c>
      <c r="AT113" s="28" t="s">
        <v>445</v>
      </c>
      <c r="AY113" s="28" t="s">
        <v>445</v>
      </c>
      <c r="BA113" s="28" t="s">
        <v>445</v>
      </c>
      <c r="BB113" s="28" t="s">
        <v>445</v>
      </c>
      <c r="BE113" s="28" t="s">
        <v>445</v>
      </c>
      <c r="BN113" s="28" t="s">
        <v>445</v>
      </c>
      <c r="BQ113" s="28" t="s">
        <v>445</v>
      </c>
    </row>
    <row r="114" spans="1:69" ht="20.100000000000001" customHeight="1" x14ac:dyDescent="0.15">
      <c r="A114" s="93" t="s">
        <v>345</v>
      </c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</row>
  </sheetData>
  <mergeCells count="14">
    <mergeCell ref="I3:I4"/>
    <mergeCell ref="J3:AL4"/>
    <mergeCell ref="B4:D4"/>
    <mergeCell ref="A114:AM114"/>
    <mergeCell ref="A1:AL1"/>
    <mergeCell ref="A2:E2"/>
    <mergeCell ref="F2:AL2"/>
    <mergeCell ref="AM2:AM4"/>
    <mergeCell ref="A3:A4"/>
    <mergeCell ref="B3:D3"/>
    <mergeCell ref="E3:E4"/>
    <mergeCell ref="F3:F4"/>
    <mergeCell ref="G3:G4"/>
    <mergeCell ref="H3:H4"/>
  </mergeCells>
  <phoneticPr fontId="2"/>
  <printOptions horizontalCentered="1"/>
  <pageMargins left="0.47244094488188981" right="0.47244094488188981" top="1.2598425196850394" bottom="0.39370078740157483" header="0.62992125984251968" footer="0.23622047244094491"/>
  <pageSetup paperSize="9" scale="78" fitToHeight="7" orientation="landscape" r:id="rId1"/>
  <headerFooter alignWithMargins="0"/>
  <rowBreaks count="4" manualBreakCount="4">
    <brk id="30" max="32" man="1"/>
    <brk id="48" max="32" man="1"/>
    <brk id="70" max="32" man="1"/>
    <brk id="87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R7受任者一覧</vt:lpstr>
      <vt:lpstr>'R7受任者一覧'!Print_Area</vt:lpstr>
      <vt:lpstr>'R7受任者一覧'!Print_Titles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中村 爽</cp:lastModifiedBy>
  <cp:lastPrinted>2024-03-06T05:45:02Z</cp:lastPrinted>
  <dcterms:created xsi:type="dcterms:W3CDTF">2007-01-24T01:00:56Z</dcterms:created>
  <dcterms:modified xsi:type="dcterms:W3CDTF">2025-03-05T00:07:44Z</dcterms:modified>
</cp:coreProperties>
</file>