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E6152832-4E97-4885-8444-5F8689D7765A}"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V21" i="26" l="1"/>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N5"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V20" i="26"/>
  <c r="R20" i="26"/>
  <c r="Y19" i="26"/>
  <c r="V19" i="26"/>
  <c r="R19" i="26"/>
  <c r="V18" i="26"/>
  <c r="R18" i="26"/>
  <c r="Y17" i="26"/>
  <c r="V17" i="26"/>
  <c r="R17" i="26"/>
  <c r="V14" i="26"/>
  <c r="R14" i="26"/>
  <c r="V16" i="26"/>
  <c r="R16"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N5" i="20"/>
  <c r="N6" i="26" l="1"/>
  <c r="T59" i="15" s="1"/>
  <c r="AB60" i="15" s="1"/>
  <c r="AH60" i="15" s="1"/>
  <c r="AK184" i="15" s="1"/>
  <c r="AK134" i="15"/>
  <c r="AK193" i="15" s="1"/>
  <c r="AI128" i="15"/>
  <c r="N7" i="26"/>
  <c r="AE5" i="20"/>
  <c r="AH59" i="15" l="1"/>
  <c r="AI85" i="15"/>
  <c r="AI83" i="15"/>
  <c r="AE6" i="20"/>
  <c r="AM105" i="15" s="1"/>
  <c r="S106" i="15" s="1"/>
  <c r="AK185" i="15"/>
  <c r="T94" i="15" l="1"/>
  <c r="T88" i="15"/>
  <c r="Q38" i="15"/>
  <c r="AK188" i="15"/>
  <c r="AK187" i="15"/>
  <c r="U71" i="15"/>
  <c r="Y36" i="15" l="1"/>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N8" i="20" l="1"/>
  <c r="U70" i="15" s="1"/>
  <c r="N9" i="20"/>
  <c r="Q19" i="15" s="1"/>
  <c r="Y20" i="15" s="1"/>
  <c r="V9" i="20"/>
  <c r="N6" i="20" s="1"/>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0" i="15" l="1"/>
  <c r="AK189" i="15"/>
  <c r="N7" i="20" l="1"/>
  <c r="Q18" i="15" s="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<sst xmlns="http://schemas.openxmlformats.org/spreadsheetml/2006/main" count="4724" uniqueCount="2228">
  <si>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</si>
  <si>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</si>
  <si>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</si>
  <si>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</si>
  <si>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</si>
  <si>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</si>
  <si>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</si>
  <si>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1</t>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</si>
  <si>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</si>
  <si>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</si>
  <si>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</si>
  <si>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</si>
  <si>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</si>
  <si>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</si>
  <si>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t>
    <phoneticPr fontId="7"/>
  </si>
  <si>
    <t>別紙様式３－１</t>
    <rPh sb="0" eb="2">
      <t>ベッシ</t>
    </rPh>
    <rPh sb="2" eb="4">
      <t>ヨウシキ</t>
    </rPh>
    <phoneticPr fontId="7"/>
  </si>
  <si>
    <t>提出先</t>
    <rPh sb="0" eb="2">
      <t>テイシュツ</t>
    </rPh>
    <rPh sb="2" eb="3">
      <t>サキ</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</si>
  <si>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</si>
  <si>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</si>
  <si>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</si>
  <si>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</si>
  <si>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</si>
  <si>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</si>
  <si>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フリガナ</t>
    <phoneticPr fontId="7"/>
  </si>
  <si>
    <t>↓隠し列</t>
    <rPh sb="1" eb="2">
      <t>カク</t>
    </rPh>
    <rPh sb="3" eb="4">
      <t>レツ</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</si>
  <si>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</si>
  <si>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</si>
  <si>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</si>
  <si>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</si>
  <si>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</si>
  <si>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</si>
  <si>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</si>
  <si>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</si>
  <si>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</si>
  <si>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</si>
  <si>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</si>
  <si>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</si>
  <si>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</si>
  <si>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</si>
  <si>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</si>
  <si>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</si>
  <si>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</si>
  <si>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</si>
  <si>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</si>
  <si>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</si>
  <si>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</si>
  <si>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</si>
  <si>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</si>
  <si>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</si>
  <si>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</si>
  <si>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</si>
  <si>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</si>
  <si>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</si>
  <si>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</si>
  <si>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</si>
  <si>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</si>
  <si>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</si>
  <si>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</si>
  <si>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</si>
  <si>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</si>
  <si>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</si>
  <si>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</si>
  <si>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</si>
  <si>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</si>
  <si>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</si>
  <si>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加算提出先</t>
    <rPh sb="0" eb="2">
      <t>カサン</t>
    </rPh>
    <rPh sb="2" eb="4">
      <t>テイシュツ</t>
    </rPh>
    <rPh sb="4" eb="5">
      <t>サキ</t>
    </rPh>
    <phoneticPr fontId="7"/>
  </si>
  <si>
    <t>－</t>
  </si>
  <si>
    <t>％</t>
    <phoneticPr fontId="7"/>
  </si>
  <si>
    <t>【記入上の注意】</t>
    <rPh sb="1" eb="3">
      <t>キニュウ</t>
    </rPh>
    <rPh sb="3" eb="4">
      <t>ジョウ</t>
    </rPh>
    <rPh sb="5" eb="7">
      <t>チュウイ</t>
    </rPh>
    <phoneticPr fontId="7"/>
  </si>
  <si>
    <t>・</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</si>
  <si>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</si>
  <si>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</si>
  <si>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</si>
  <si>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事業所の所在地</t>
    <phoneticPr fontId="7"/>
  </si>
  <si>
    <t>代表者</t>
    <rPh sb="0" eb="3">
      <t>ダイヒョウシャ</t>
    </rPh>
    <phoneticPr fontId="7"/>
  </si>
  <si>
    <t>←</t>
    <phoneticPr fontId="7"/>
  </si>
  <si>
    <t>←</t>
    <phoneticPr fontId="7"/>
  </si>
  <si>
    <t>・</t>
    <phoneticPr fontId="7"/>
  </si>
  <si>
    <t>（１）加算額以上の賃金改善について（全体）</t>
    <rPh sb="3" eb="6">
      <t>カサンガク</t>
    </rPh>
    <rPh sb="6" eb="8">
      <t>イジョウ</t>
    </rPh>
    <rPh sb="9" eb="11">
      <t>チンギン</t>
    </rPh>
    <rPh sb="11" eb="13">
      <t>カイゼン</t>
    </rPh>
    <rPh sb="18" eb="20">
      <t>ゼンタイ</t>
    </rPh>
    <phoneticPr fontId="7"/>
  </si>
  <si>
    <t>（確認用）</t>
    <rPh sb="1" eb="4">
      <t>カクニンヨウ</t>
    </rPh>
    <phoneticPr fontId="7"/>
  </si>
  <si>
    <t>○</t>
    <phoneticPr fontId="7"/>
  </si>
  <si>
    <t>提出前のチェックリスト</t>
    <rPh sb="0" eb="2">
      <t>テイシュツ</t>
    </rPh>
    <rPh sb="2" eb="3">
      <t>マエ</t>
    </rPh>
    <phoneticPr fontId="7"/>
  </si>
  <si>
    <t>（２）</t>
    <phoneticPr fontId="7"/>
  </si>
  <si>
    <t>（１）</t>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</si>
  <si>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</si>
  <si>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</si>
  <si>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令和６年度の加算の影響を除いた賃金額</t>
    <phoneticPr fontId="7"/>
  </si>
  <si>
    <t>（ア）令和６年度の賃金の総額</t>
    <rPh sb="3" eb="5">
      <t xml:space="preserve">レイワ </t>
    </rPh>
    <rPh sb="6" eb="8">
      <t>ホンネンド</t>
    </rPh>
    <rPh sb="9" eb="11">
      <t>チンギン</t>
    </rPh>
    <rPh sb="12" eb="14">
      <t>ソウガク</t>
    </rPh>
    <phoneticPr fontId="7"/>
  </si>
  <si>
    <t>(ア)令和５年度の賃金の総額</t>
    <rPh sb="3" eb="5">
      <t xml:space="preserve">レイワ </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</si>
  <si>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</si>
  <si>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</si>
  <si>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</si>
  <si>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</si>
  <si>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処遇加算Ⅰ</t>
    <rPh sb="0" eb="2">
      <t>ショグウ</t>
    </rPh>
    <rPh sb="2" eb="4">
      <t>カサン</t>
    </rPh>
    <phoneticPr fontId="7"/>
  </si>
  <si>
    <t>処遇加算Ⅱ</t>
    <rPh sb="2" eb="4">
      <t>カサン</t>
    </rPh>
    <phoneticPr fontId="7"/>
  </si>
  <si>
    <t>処遇加算Ⅲ</t>
    <rPh sb="2" eb="4">
      <t>カサン</t>
    </rPh>
    <phoneticPr fontId="7"/>
  </si>
  <si>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</si>
  <si>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</si>
  <si>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</si>
  <si>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</si>
  <si>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</si>
  <si>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</si>
  <si>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</si>
  <si>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</si>
  <si>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</si>
  <si>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</si>
  <si>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</si>
  <si>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</si>
  <si>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</si>
  <si>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</si>
  <si>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</si>
  <si>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</si>
  <si>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</si>
  <si>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</si>
  <si>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</si>
  <si>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</si>
  <si>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</si>
  <si>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</si>
  <si>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</si>
  <si>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令和６年度の加算額</t>
    <phoneticPr fontId="7"/>
  </si>
  <si>
    <t>←</t>
    <phoneticPr fontId="7"/>
  </si>
  <si>
    <t>キャリアパス要件Ⅳ　次のイとロ両方の基準を満たす。</t>
    <rPh sb="6" eb="8">
      <t>ヨウケン</t>
    </rPh>
    <rPh sb="15" eb="17">
      <t>リョウホウ</t>
    </rPh>
    <rPh sb="18" eb="20">
      <t>キジュン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</si>
  <si>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</si>
  <si>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</si>
  <si>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</si>
  <si>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</si>
  <si>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</si>
  <si>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</si>
  <si>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【令和６年４月・５月に新規にベースアップ等加算を算定する場合】</t>
    <rPh sb="20" eb="21">
      <t>トウ</t>
    </rPh>
    <rPh sb="21" eb="23">
      <t>カサン</t>
    </rPh>
    <rPh sb="24" eb="26">
      <t>サンテイ</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</si>
  <si>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</si>
  <si>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</si>
  <si>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</si>
  <si>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</si>
  <si>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t>加算の総額［円］</t>
    <rPh sb="0" eb="2">
      <t>カサン</t>
    </rPh>
    <rPh sb="3" eb="5">
      <t>ソウガク</t>
    </rPh>
    <rPh sb="6" eb="7">
      <t>エン</t>
    </rPh>
    <phoneticPr fontId="7"/>
  </si>
  <si>
    <t>市区町村</t>
    <rPh sb="0" eb="4">
      <t>シクチョウソン</t>
    </rPh>
    <phoneticPr fontId="7"/>
  </si>
  <si>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</si>
  <si>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</si>
  <si>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</si>
  <si>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</si>
  <si>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</si>
  <si>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</si>
  <si>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</si>
  <si>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</si>
  <si>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</si>
  <si>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</si>
  <si>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</si>
  <si>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</si>
  <si>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</si>
  <si>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</si>
  <si>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</si>
  <si>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</si>
  <si>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</si>
  <si>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</si>
  <si>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</si>
  <si>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</si>
  <si>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</si>
  <si>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</si>
  <si>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</si>
  <si>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</si>
  <si>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</si>
  <si>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</si>
  <si>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</si>
  <si>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</si>
  <si>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</si>
  <si>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</si>
  <si>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</si>
  <si>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</si>
  <si>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</si>
  <si>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</si>
  <si>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</si>
  <si>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</si>
  <si>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</si>
  <si>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</si>
  <si>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</si>
  <si>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</si>
  <si>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</si>
  <si>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</si>
  <si>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</si>
  <si>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</si>
  <si>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</si>
  <si>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</si>
  <si>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</si>
  <si>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</si>
  <si>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</si>
  <si>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</si>
  <si>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</si>
  <si>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</si>
  <si>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</si>
  <si>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</si>
  <si>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</si>
  <si>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</si>
  <si>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</si>
  <si>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</si>
  <si>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</si>
  <si>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</si>
  <si>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</si>
  <si>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</si>
  <si>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</si>
  <si>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</si>
  <si>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</si>
  <si>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</si>
  <si>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</si>
  <si>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</si>
  <si>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</si>
  <si>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</si>
  <si>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</si>
  <si>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</si>
  <si>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</si>
  <si>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</si>
  <si>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</si>
  <si>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</si>
  <si>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</si>
  <si>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</si>
  <si>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</si>
  <si>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</si>
  <si>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</si>
  <si>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</si>
  <si>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</si>
  <si>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</si>
  <si>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</si>
  <si>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</si>
  <si>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</si>
  <si>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</si>
  <si>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</si>
  <si>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</si>
  <si>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</si>
  <si>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</si>
  <si>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</si>
  <si>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</si>
  <si>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</si>
  <si>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</si>
  <si>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</si>
  <si>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</si>
  <si>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</si>
  <si>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</si>
  <si>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</si>
  <si>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</si>
  <si>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</si>
  <si>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</si>
  <si>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</si>
  <si>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</si>
  <si>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</si>
  <si>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</si>
  <si>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</si>
  <si>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</si>
  <si>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</si>
  <si>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</si>
  <si>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</si>
  <si>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</si>
  <si>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</si>
  <si>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</si>
  <si>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</si>
  <si>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</si>
  <si>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</si>
  <si>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</si>
  <si>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</si>
  <si>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</si>
  <si>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</si>
  <si>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</si>
  <si>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</si>
  <si>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</si>
  <si>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</si>
  <si>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</si>
  <si>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</si>
  <si>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</si>
  <si>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</si>
  <si>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</si>
  <si>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</si>
  <si>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</si>
  <si>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</si>
  <si>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</si>
  <si>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</si>
  <si>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</si>
  <si>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</si>
  <si>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</si>
  <si>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</si>
  <si>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</si>
  <si>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</si>
  <si>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</si>
  <si>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</si>
  <si>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</si>
  <si>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</si>
  <si>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</si>
  <si>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</si>
  <si>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</si>
  <si>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</si>
  <si>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</si>
  <si>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</si>
  <si>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</si>
  <si>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</si>
  <si>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</si>
  <si>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</si>
  <si>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</si>
  <si>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</si>
  <si>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</si>
  <si>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</si>
  <si>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</si>
  <si>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</si>
  <si>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</si>
  <si>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</si>
  <si>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</si>
  <si>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</si>
  <si>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</si>
  <si>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</si>
  <si>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</si>
  <si>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</si>
  <si>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</si>
  <si>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</si>
  <si>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</si>
  <si>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</si>
  <si>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</si>
  <si>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</si>
  <si>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</si>
  <si>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</si>
  <si>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</si>
  <si>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</si>
  <si>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</si>
  <si>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</si>
  <si>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</si>
  <si>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</si>
  <si>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</si>
  <si>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</si>
  <si>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</si>
  <si>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</si>
  <si>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</si>
  <si>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</si>
  <si>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</si>
  <si>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</si>
  <si>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</si>
  <si>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</si>
  <si>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</si>
  <si>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</si>
  <si>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</si>
  <si>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</si>
  <si>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</si>
  <si>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</si>
  <si>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</si>
  <si>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</si>
  <si>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</si>
  <si>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</si>
  <si>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</si>
  <si>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</si>
  <si>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</si>
  <si>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</si>
  <si>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</si>
  <si>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</si>
  <si>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</si>
  <si>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</si>
  <si>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</si>
  <si>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</si>
  <si>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</si>
  <si>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</si>
  <si>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</si>
  <si>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</si>
  <si>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</si>
  <si>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</si>
  <si>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</si>
  <si>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</si>
  <si>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</si>
  <si>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</si>
  <si>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</si>
  <si>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</si>
  <si>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</si>
  <si>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</si>
  <si>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</si>
  <si>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</si>
  <si>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</si>
  <si>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</si>
  <si>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</si>
  <si>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</si>
  <si>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</si>
  <si>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</si>
  <si>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</si>
  <si>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</si>
  <si>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</si>
  <si>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</si>
  <si>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</si>
  <si>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</si>
  <si>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</si>
  <si>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</si>
  <si>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</si>
  <si>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</si>
  <si>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</si>
  <si>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</si>
  <si>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</si>
  <si>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</si>
  <si>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</si>
  <si>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</si>
  <si>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</si>
  <si>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</si>
  <si>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</si>
  <si>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</si>
  <si>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</si>
  <si>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</si>
  <si>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</si>
  <si>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</si>
  <si>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</si>
  <si>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</si>
  <si>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</si>
  <si>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</si>
  <si>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</si>
  <si>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</si>
  <si>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</si>
  <si>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</si>
  <si>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</si>
  <si>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</si>
  <si>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</si>
  <si>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</si>
  <si>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</si>
  <si>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</si>
  <si>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</si>
  <si>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</si>
  <si>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</si>
  <si>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</si>
  <si>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</si>
  <si>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</si>
  <si>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</si>
  <si>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</si>
  <si>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</si>
  <si>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</si>
  <si>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</si>
  <si>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</si>
  <si>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</si>
  <si>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</si>
  <si>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</si>
  <si>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</si>
  <si>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</si>
  <si>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</si>
  <si>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</si>
  <si>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</si>
  <si>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</si>
  <si>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</si>
  <si>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</si>
  <si>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</si>
  <si>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</si>
  <si>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</si>
  <si>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</si>
  <si>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</si>
  <si>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</si>
  <si>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</si>
  <si>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</si>
  <si>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</si>
  <si>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</si>
  <si>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</si>
  <si>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</si>
  <si>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</si>
  <si>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</si>
  <si>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</si>
  <si>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</si>
  <si>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</si>
  <si>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</si>
  <si>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</si>
  <si>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</si>
  <si>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</si>
  <si>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</si>
  <si>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</si>
  <si>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</si>
  <si>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</si>
  <si>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</si>
  <si>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</si>
  <si>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</si>
  <si>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</si>
  <si>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</si>
  <si>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</si>
  <si>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</si>
  <si>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</si>
  <si>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</si>
  <si>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</si>
  <si>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</si>
  <si>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</si>
  <si>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</si>
  <si>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</si>
  <si>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</si>
  <si>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</si>
  <si>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</si>
  <si>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</si>
  <si>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</si>
  <si>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</si>
  <si>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</si>
  <si>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</si>
  <si>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</si>
  <si>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</si>
  <si>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</si>
  <si>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</si>
  <si>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</si>
  <si>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</si>
  <si>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</si>
  <si>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</si>
  <si>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</si>
  <si>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</si>
  <si>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</si>
  <si>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</si>
  <si>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</si>
  <si>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</si>
  <si>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</si>
  <si>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</si>
  <si>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</si>
  <si>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</si>
  <si>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</si>
  <si>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</si>
  <si>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</si>
  <si>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</si>
  <si>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</si>
  <si>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</si>
  <si>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</si>
  <si>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</si>
  <si>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</si>
  <si>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</si>
  <si>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</si>
  <si>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</si>
  <si>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</si>
  <si>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</si>
  <si>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</si>
  <si>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</si>
  <si>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</si>
  <si>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</si>
  <si>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</si>
  <si>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</si>
  <si>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</si>
  <si>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</si>
  <si>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</si>
  <si>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</si>
  <si>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</si>
  <si>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</si>
  <si>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</si>
  <si>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</si>
  <si>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</si>
  <si>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</si>
  <si>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</si>
  <si>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</si>
  <si>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</si>
  <si>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</si>
  <si>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</si>
  <si>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</si>
  <si>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</si>
  <si>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</si>
  <si>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</si>
  <si>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</si>
  <si>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</si>
  <si>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</si>
  <si>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</si>
  <si>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</si>
  <si>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</si>
  <si>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</si>
  <si>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</si>
  <si>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</si>
  <si>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</si>
  <si>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</si>
  <si>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</si>
  <si>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</si>
  <si>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</si>
  <si>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</si>
  <si>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</si>
  <si>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</si>
  <si>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</si>
  <si>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</si>
  <si>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</si>
  <si>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</si>
  <si>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</si>
  <si>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</si>
  <si>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</si>
  <si>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</si>
  <si>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</si>
  <si>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</si>
  <si>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</si>
  <si>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</si>
  <si>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</si>
  <si>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</si>
  <si>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</si>
  <si>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</si>
  <si>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</si>
  <si>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</si>
  <si>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</si>
  <si>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</si>
  <si>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</si>
  <si>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</si>
  <si>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</si>
  <si>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</si>
  <si>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</si>
  <si>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</si>
  <si>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</si>
  <si>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</si>
  <si>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</si>
  <si>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</si>
  <si>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</si>
  <si>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</si>
  <si>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</si>
  <si>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</si>
  <si>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</si>
  <si>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</si>
  <si>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</si>
  <si>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</si>
  <si>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</si>
  <si>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</si>
  <si>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</si>
  <si>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</si>
  <si>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</si>
  <si>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</si>
  <si>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</si>
  <si>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</si>
  <si>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</si>
  <si>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</si>
  <si>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</si>
  <si>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</si>
  <si>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</si>
  <si>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</si>
  <si>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</si>
  <si>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</si>
  <si>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</si>
  <si>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</si>
  <si>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</si>
  <si>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</si>
  <si>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</si>
  <si>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</si>
  <si>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</si>
  <si>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</si>
  <si>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</si>
  <si>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</si>
  <si>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</si>
  <si>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</si>
  <si>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</si>
  <si>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</si>
  <si>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</si>
  <si>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</si>
  <si>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</si>
  <si>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</si>
  <si>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</si>
  <si>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</si>
  <si>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</si>
  <si>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</si>
  <si>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</si>
  <si>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</si>
  <si>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</si>
  <si>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</si>
  <si>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</si>
  <si>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</si>
  <si>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</si>
  <si>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</si>
  <si>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</si>
  <si>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</si>
  <si>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</si>
  <si>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</si>
  <si>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</si>
  <si>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</si>
  <si>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</si>
  <si>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</si>
  <si>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</si>
  <si>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</si>
  <si>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</si>
  <si>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</si>
  <si>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</si>
  <si>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</si>
  <si>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</si>
  <si>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</si>
  <si>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</si>
  <si>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</si>
  <si>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</si>
  <si>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</si>
  <si>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</si>
  <si>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</si>
  <si>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</si>
  <si>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</si>
  <si>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</si>
  <si>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</si>
  <si>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</si>
  <si>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</si>
  <si>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</si>
  <si>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</si>
  <si>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</si>
  <si>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</si>
  <si>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</si>
  <si>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</si>
  <si>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</si>
  <si>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</si>
  <si>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</si>
  <si>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</si>
  <si>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</si>
  <si>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</si>
  <si>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</si>
  <si>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</si>
  <si>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</si>
  <si>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</si>
  <si>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</si>
  <si>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</si>
  <si>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</si>
  <si>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</si>
  <si>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</si>
  <si>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</si>
  <si>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</si>
  <si>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</si>
  <si>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</si>
  <si>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</si>
  <si>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</si>
  <si>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</si>
  <si>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</si>
  <si>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</si>
  <si>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</si>
  <si>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</si>
  <si>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</si>
  <si>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</si>
  <si>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</si>
  <si>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</si>
  <si>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</si>
  <si>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</si>
  <si>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</si>
  <si>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</si>
  <si>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</si>
  <si>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</si>
  <si>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</si>
  <si>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</si>
  <si>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</si>
  <si>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</si>
  <si>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</si>
  <si>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</si>
  <si>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</si>
  <si>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</si>
  <si>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</si>
  <si>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</si>
  <si>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</si>
  <si>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</si>
  <si>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</si>
  <si>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</si>
  <si>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</si>
  <si>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</si>
  <si>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</si>
  <si>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</si>
  <si>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</si>
  <si>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</si>
  <si>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</si>
  <si>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</si>
  <si>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</si>
  <si>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</si>
  <si>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</si>
  <si>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</si>
  <si>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</si>
  <si>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</si>
  <si>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</si>
  <si>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</si>
  <si>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</si>
  <si>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</si>
  <si>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</si>
  <si>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</si>
  <si>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</si>
  <si>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</si>
  <si>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</si>
  <si>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</si>
  <si>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</si>
  <si>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</si>
  <si>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</si>
  <si>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</si>
  <si>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</si>
  <si>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</si>
  <si>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</si>
  <si>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</si>
  <si>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</si>
  <si>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</si>
  <si>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</si>
  <si>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</si>
  <si>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</si>
  <si>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</si>
  <si>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</si>
  <si>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</si>
  <si>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</si>
  <si>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</si>
  <si>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</si>
  <si>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</si>
  <si>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</si>
  <si>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</si>
  <si>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</si>
  <si>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</si>
  <si>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</si>
  <si>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</si>
  <si>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</si>
  <si>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</si>
  <si>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</si>
  <si>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</si>
  <si>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</si>
  <si>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</si>
  <si>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</si>
  <si>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</si>
  <si>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</si>
  <si>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</si>
  <si>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</si>
  <si>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</si>
  <si>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</si>
  <si>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</si>
  <si>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</si>
  <si>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</si>
  <si>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</si>
  <si>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</si>
  <si>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</si>
  <si>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</si>
  <si>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</si>
  <si>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</si>
  <si>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</si>
  <si>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</si>
  <si>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</si>
  <si>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</si>
  <si>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</si>
  <si>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</si>
  <si>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</si>
  <si>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</si>
  <si>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</si>
  <si>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</si>
  <si>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</si>
  <si>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</si>
  <si>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</si>
  <si>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</si>
  <si>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</si>
  <si>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</si>
  <si>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</si>
  <si>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</si>
  <si>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</si>
  <si>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</si>
  <si>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</si>
  <si>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</si>
  <si>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</si>
  <si>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</si>
  <si>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</si>
  <si>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</si>
  <si>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</si>
  <si>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</si>
  <si>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</si>
  <si>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</si>
  <si>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</si>
  <si>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</si>
  <si>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</si>
  <si>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</si>
  <si>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</si>
  <si>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</si>
  <si>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</si>
  <si>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</si>
  <si>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</si>
  <si>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</si>
  <si>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</si>
  <si>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</si>
  <si>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</si>
  <si>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</si>
  <si>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</si>
  <si>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</si>
  <si>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</si>
  <si>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</si>
  <si>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</si>
  <si>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</si>
  <si>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</si>
  <si>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</si>
  <si>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</si>
  <si>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</si>
  <si>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</si>
  <si>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</si>
  <si>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</si>
  <si>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</si>
  <si>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</si>
  <si>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</si>
  <si>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</si>
  <si>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</si>
  <si>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</si>
  <si>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</si>
  <si>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</si>
  <si>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</si>
  <si>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</si>
  <si>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</si>
  <si>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</si>
  <si>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</si>
  <si>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</si>
  <si>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</si>
  <si>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</si>
  <si>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</si>
  <si>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</si>
  <si>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</si>
  <si>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</si>
  <si>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</si>
  <si>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</si>
  <si>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</si>
  <si>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</si>
  <si>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</si>
  <si>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</si>
  <si>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</si>
  <si>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</si>
  <si>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</si>
  <si>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</si>
  <si>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</si>
  <si>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</si>
  <si>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</si>
  <si>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</si>
  <si>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</si>
  <si>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</si>
  <si>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</si>
  <si>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</si>
  <si>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</si>
  <si>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</si>
  <si>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</si>
  <si>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</si>
  <si>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</si>
  <si>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</si>
  <si>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</si>
  <si>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</si>
  <si>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</si>
  <si>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</si>
  <si>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</si>
  <si>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</si>
  <si>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</si>
  <si>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</si>
  <si>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</si>
  <si>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</si>
  <si>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</si>
  <si>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</si>
  <si>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</si>
  <si>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</si>
  <si>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</si>
  <si>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</si>
  <si>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</si>
  <si>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</si>
  <si>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</si>
  <si>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</si>
  <si>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</si>
  <si>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</si>
  <si>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</si>
  <si>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</si>
  <si>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</si>
  <si>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</si>
  <si>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</si>
  <si>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</si>
  <si>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</si>
  <si>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</si>
  <si>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</si>
  <si>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</si>
  <si>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</si>
  <si>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</si>
  <si>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</si>
  <si>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</si>
  <si>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</si>
  <si>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</si>
  <si>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</si>
  <si>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</si>
  <si>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</si>
  <si>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</si>
  <si>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</si>
  <si>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</si>
  <si>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</si>
  <si>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</si>
  <si>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</si>
  <si>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</si>
  <si>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</si>
  <si>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</si>
  <si>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</si>
  <si>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</si>
  <si>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</si>
  <si>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</si>
  <si>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</si>
  <si>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</si>
  <si>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</si>
  <si>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</si>
  <si>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</si>
  <si>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</si>
  <si>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</si>
  <si>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</si>
  <si>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</si>
  <si>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</si>
  <si>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</si>
  <si>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</si>
  <si>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</si>
  <si>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</si>
  <si>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</si>
  <si>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</si>
  <si>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</si>
  <si>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</si>
  <si>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</si>
  <si>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</si>
  <si>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</si>
  <si>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</si>
  <si>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</si>
  <si>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</si>
  <si>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</si>
  <si>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</si>
  <si>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</si>
  <si>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</si>
  <si>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</si>
  <si>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</si>
  <si>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</si>
  <si>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</si>
  <si>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</si>
  <si>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</si>
  <si>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</si>
  <si>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</si>
  <si>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</si>
  <si>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</si>
  <si>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</si>
  <si>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</si>
  <si>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</si>
  <si>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</si>
  <si>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</si>
  <si>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</si>
  <si>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</si>
  <si>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</si>
  <si>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</si>
  <si>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</si>
  <si>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</si>
  <si>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</si>
  <si>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</si>
  <si>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</si>
  <si>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</si>
  <si>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</si>
  <si>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</si>
  <si>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</si>
  <si>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</si>
  <si>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</si>
  <si>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</si>
  <si>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</si>
  <si>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</si>
  <si>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</si>
  <si>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</si>
  <si>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</si>
  <si>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</si>
  <si>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</si>
  <si>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</si>
  <si>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</si>
  <si>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</si>
  <si>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</si>
  <si>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</si>
  <si>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</si>
  <si>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</si>
  <si>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</si>
  <si>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</si>
  <si>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</si>
  <si>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</si>
  <si>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</si>
  <si>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</si>
  <si>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</si>
  <si>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</si>
  <si>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</si>
  <si>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</si>
  <si>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</si>
  <si>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</si>
  <si>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</si>
  <si>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</si>
  <si>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</si>
  <si>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</si>
  <si>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</si>
  <si>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</si>
  <si>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</si>
  <si>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</si>
  <si>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</si>
  <si>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</si>
  <si>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</si>
  <si>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</si>
  <si>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</si>
  <si>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</si>
  <si>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</si>
  <si>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</si>
  <si>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</si>
  <si>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</si>
  <si>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</si>
  <si>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</si>
  <si>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</si>
  <si>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</si>
  <si>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</si>
  <si>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</si>
  <si>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</si>
  <si>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</si>
  <si>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</si>
  <si>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</si>
  <si>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</si>
  <si>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</si>
  <si>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</si>
  <si>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</si>
  <si>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</si>
  <si>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</si>
  <si>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</si>
  <si>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</si>
  <si>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</si>
  <si>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</si>
  <si>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</si>
  <si>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</si>
  <si>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</si>
  <si>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</si>
  <si>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</si>
  <si>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</si>
  <si>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</si>
  <si>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</si>
  <si>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</si>
  <si>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</si>
  <si>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</si>
  <si>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</si>
  <si>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</si>
  <si>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</si>
  <si>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</si>
  <si>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</si>
  <si>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</si>
  <si>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</si>
  <si>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</si>
  <si>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</si>
  <si>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</si>
  <si>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</si>
  <si>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</si>
  <si>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</si>
  <si>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</si>
  <si>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</si>
  <si>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</si>
  <si>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</si>
  <si>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</si>
  <si>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</si>
  <si>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</si>
  <si>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</si>
  <si>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</si>
  <si>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</si>
  <si>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</si>
  <si>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</si>
  <si>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</si>
  <si>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</si>
  <si>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</si>
  <si>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</si>
  <si>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</si>
  <si>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</si>
  <si>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</si>
  <si>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</si>
  <si>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</si>
  <si>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</si>
  <si>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</si>
  <si>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</si>
  <si>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</si>
  <si>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</si>
  <si>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</si>
  <si>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</si>
  <si>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</si>
  <si>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</si>
  <si>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</si>
  <si>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</si>
  <si>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</si>
  <si>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</si>
  <si>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</si>
  <si>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</si>
  <si>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</si>
  <si>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</si>
  <si>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</si>
  <si>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</si>
  <si>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</si>
  <si>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</si>
  <si>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</si>
  <si>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</si>
  <si>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</si>
  <si>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</si>
  <si>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</si>
  <si>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</si>
  <si>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</si>
  <si>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</si>
  <si>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</si>
  <si>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</si>
  <si>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</si>
  <si>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</si>
  <si>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</si>
  <si>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</si>
  <si>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</si>
  <si>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</si>
  <si>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</si>
  <si>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</si>
  <si>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</si>
  <si>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</si>
  <si>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</si>
  <si>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</si>
  <si>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</si>
  <si>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</si>
  <si>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</si>
  <si>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</si>
  <si>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</si>
  <si>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</si>
  <si>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</si>
  <si>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</si>
  <si>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</si>
  <si>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</si>
  <si>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</si>
  <si>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</si>
  <si>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</si>
  <si>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</si>
  <si>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</si>
  <si>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</si>
  <si>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</si>
  <si>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</si>
  <si>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</si>
  <si>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</si>
  <si>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</si>
  <si>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</si>
  <si>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</si>
  <si>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</si>
  <si>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</si>
  <si>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</si>
  <si>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</si>
  <si>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</si>
  <si>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</si>
  <si>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</si>
  <si>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</si>
  <si>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</si>
  <si>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</si>
  <si>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</si>
  <si>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</si>
  <si>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</si>
  <si>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</si>
  <si>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</si>
  <si>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</si>
  <si>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</si>
  <si>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</si>
  <si>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</si>
  <si>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</si>
  <si>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</si>
  <si>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</si>
  <si>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</si>
  <si>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</si>
  <si>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</si>
  <si>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</si>
  <si>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</si>
  <si>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</si>
  <si>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</si>
  <si>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</si>
  <si>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</si>
  <si>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</si>
  <si>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</si>
  <si>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</si>
  <si>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</si>
  <si>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</si>
  <si>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</si>
  <si>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</si>
  <si>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</si>
  <si>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</si>
  <si>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</si>
  <si>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</si>
  <si>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</si>
  <si>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</si>
  <si>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</si>
  <si>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</si>
  <si>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</si>
  <si>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</si>
  <si>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</si>
  <si>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</si>
  <si>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</si>
  <si>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</si>
  <si>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</si>
  <si>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</si>
  <si>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</si>
  <si>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</si>
  <si>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</si>
  <si>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</si>
  <si>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</si>
  <si>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</si>
  <si>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</si>
  <si>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</si>
  <si>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</si>
  <si>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</si>
  <si>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</si>
  <si>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</si>
  <si>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</si>
  <si>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</si>
  <si>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</si>
  <si>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</si>
  <si>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</si>
  <si>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</si>
  <si>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</si>
  <si>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</si>
  <si>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</si>
  <si>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</si>
  <si>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</si>
  <si>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</si>
  <si>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</si>
  <si>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</si>
  <si>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</si>
  <si>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</si>
  <si>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</si>
  <si>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</si>
  <si>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</si>
  <si>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</si>
  <si>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</si>
  <si>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</si>
  <si>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</si>
  <si>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</si>
  <si>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</si>
  <si>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</si>
  <si>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</si>
  <si>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</si>
  <si>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</si>
  <si>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</si>
  <si>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</si>
  <si>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</si>
  <si>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</si>
  <si>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</si>
  <si>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</si>
  <si>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</si>
  <si>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</si>
  <si>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</si>
  <si>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</si>
  <si>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</si>
  <si>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</si>
  <si>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</si>
  <si>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</si>
  <si>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</si>
  <si>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</si>
  <si>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</si>
  <si>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</si>
  <si>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</si>
  <si>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</si>
  <si>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</si>
  <si>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</si>
  <si>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</si>
  <si>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</si>
  <si>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</si>
  <si>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</si>
  <si>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</si>
  <si>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</si>
  <si>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</si>
  <si>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</si>
  <si>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</si>
  <si>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</si>
  <si>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</si>
  <si>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</si>
  <si>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</si>
  <si>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</si>
  <si>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</si>
  <si>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</si>
  <si>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</si>
  <si>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</si>
  <si>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</si>
  <si>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</si>
  <si>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</si>
  <si>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</si>
  <si>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</si>
  <si>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</si>
  <si>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</si>
  <si>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</si>
  <si>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</si>
  <si>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</si>
  <si>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</si>
  <si>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</si>
  <si>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</si>
  <si>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</si>
  <si>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</si>
  <si>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</si>
  <si>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</si>
  <si>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</si>
  <si>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</si>
  <si>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</si>
  <si>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</si>
  <si>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</si>
  <si>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</si>
  <si>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</si>
  <si>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</si>
  <si>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</si>
  <si>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</si>
  <si>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</si>
  <si>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</si>
  <si>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</si>
  <si>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</si>
  <si>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</si>
  <si>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</si>
  <si>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</si>
  <si>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</si>
  <si>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</si>
  <si>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</si>
  <si>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</si>
  <si>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</si>
  <si>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</si>
  <si>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</si>
  <si>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</si>
  <si>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</si>
  <si>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</si>
  <si>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</si>
  <si>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</si>
  <si>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</si>
  <si>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</si>
  <si>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</si>
  <si>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</si>
  <si>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</si>
  <si>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</si>
  <si>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</si>
  <si>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</si>
  <si>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</si>
  <si>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</si>
  <si>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</si>
  <si>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</si>
  <si>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</si>
  <si>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</si>
  <si>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</si>
  <si>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</si>
  <si>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</si>
  <si>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</si>
  <si>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</si>
  <si>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</si>
  <si>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</si>
  <si>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</si>
  <si>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</si>
  <si>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</si>
  <si>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</si>
  <si>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</si>
  <si>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</si>
  <si>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</si>
  <si>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</si>
  <si>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</si>
  <si>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</si>
  <si>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</si>
  <si>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</si>
  <si>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</si>
  <si>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</si>
  <si>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</si>
  <si>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</si>
  <si>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</si>
  <si>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</si>
  <si>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</si>
  <si>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</si>
  <si>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</si>
  <si>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</si>
  <si>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</si>
  <si>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</si>
  <si>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</si>
  <si>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</si>
  <si>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</si>
  <si>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</si>
  <si>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</si>
  <si>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</si>
  <si>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</si>
  <si>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</si>
  <si>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</si>
  <si>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</si>
  <si>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</si>
  <si>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</si>
  <si>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</si>
  <si>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</si>
  <si>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</si>
  <si>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</si>
  <si>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</si>
  <si>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</si>
  <si>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</si>
  <si>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</si>
  <si>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</si>
  <si>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</si>
  <si>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</si>
  <si>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</si>
  <si>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</si>
  <si>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</si>
  <si>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</si>
  <si>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</si>
  <si>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</si>
  <si>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</si>
  <si>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</si>
  <si>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</si>
  <si>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</si>
  <si>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</si>
  <si>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</si>
  <si>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</si>
  <si>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</si>
  <si>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</si>
  <si>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</si>
  <si>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</si>
  <si>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</si>
  <si>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</si>
  <si>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</si>
  <si>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</si>
  <si>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</si>
  <si>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</si>
  <si>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</si>
  <si>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</si>
  <si>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</si>
  <si>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</si>
  <si>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</si>
  <si>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</si>
  <si>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</si>
  <si>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</si>
  <si>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</si>
  <si>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</si>
  <si>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</si>
  <si>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</si>
  <si>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</si>
  <si>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</si>
  <si>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</si>
  <si>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</si>
  <si>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</si>
  <si>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</si>
  <si>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</si>
  <si>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</si>
  <si>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</si>
  <si>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</si>
  <si>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</si>
  <si>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</si>
  <si>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</si>
  <si>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</si>
  <si>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</si>
  <si>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</si>
  <si>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</si>
  <si>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</si>
  <si>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</si>
  <si>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</si>
  <si>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</si>
  <si>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</si>
  <si>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</si>
  <si>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</si>
  <si>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</si>
  <si>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</si>
  <si>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</si>
  <si>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</si>
  <si>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</si>
  <si>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</si>
  <si>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</si>
  <si>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</si>
  <si>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</si>
  <si>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</si>
  <si>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</si>
  <si>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</si>
  <si>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</si>
  <si>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</si>
  <si>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</si>
  <si>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</si>
  <si>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</si>
  <si>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</si>
  <si>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</si>
  <si>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</si>
  <si>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</si>
  <si>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</si>
  <si>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</si>
  <si>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</si>
  <si>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</si>
  <si>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</si>
  <si>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</si>
  <si>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</si>
  <si>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</si>
  <si>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</si>
  <si>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</si>
  <si>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</si>
  <si>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</si>
  <si>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</si>
  <si>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</si>
  <si>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</si>
  <si>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</si>
  <si>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</si>
  <si>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</si>
  <si>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</si>
  <si>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</si>
  <si>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</si>
  <si>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</si>
  <si>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</si>
  <si>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</si>
  <si>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</si>
  <si>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</si>
  <si>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</si>
  <si>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</si>
  <si>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</si>
  <si>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</si>
  <si>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</si>
  <si>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</si>
  <si>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</si>
  <si>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</si>
  <si>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</si>
  <si>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</si>
  <si>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</si>
  <si>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</si>
  <si>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</si>
  <si>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</si>
  <si>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</si>
  <si>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</si>
  <si>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</si>
  <si>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</si>
  <si>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</si>
  <si>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</si>
  <si>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</si>
  <si>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</si>
  <si>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</si>
  <si>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</si>
  <si>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</si>
  <si>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</si>
  <si>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</si>
  <si>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</si>
  <si>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</si>
  <si>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</si>
  <si>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</si>
  <si>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</si>
  <si>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</si>
  <si>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</si>
  <si>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</si>
  <si>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</si>
  <si>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</si>
  <si>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</si>
  <si>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</si>
  <si>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</si>
  <si>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</si>
  <si>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</si>
  <si>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</si>
  <si>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</si>
  <si>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</si>
  <si>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</si>
  <si>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</si>
  <si>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</si>
  <si>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</si>
  <si>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</si>
  <si>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</si>
  <si>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</si>
  <si>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</si>
  <si>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</si>
  <si>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</si>
  <si>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</si>
  <si>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</si>
  <si>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</si>
  <si>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</si>
  <si>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</si>
  <si>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</si>
  <si>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</si>
  <si>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</si>
  <si>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</si>
  <si>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</si>
  <si>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</si>
  <si>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</si>
  <si>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</si>
  <si>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</si>
  <si>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</si>
  <si>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</si>
  <si>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</si>
  <si>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</si>
  <si>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</si>
  <si>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</si>
  <si>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</si>
  <si>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</si>
  <si>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</si>
  <si>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</si>
  <si>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</si>
  <si>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</si>
  <si>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</si>
  <si>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</si>
  <si>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</si>
  <si>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</si>
  <si>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</si>
  <si>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</si>
  <si>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</si>
  <si>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</si>
  <si>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</si>
  <si>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</si>
  <si>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</si>
  <si>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</si>
  <si>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</si>
  <si>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</si>
  <si>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</si>
  <si>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</si>
  <si>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</si>
  <si>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</si>
  <si>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</si>
  <si>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</si>
  <si>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</si>
  <si>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</si>
  <si>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</si>
  <si>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</si>
  <si>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</si>
  <si>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</si>
  <si>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</si>
  <si>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</si>
  <si>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</si>
  <si>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</si>
  <si>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</si>
  <si>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</si>
  <si>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</si>
  <si>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</si>
  <si>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</si>
  <si>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</si>
  <si>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</si>
  <si>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</si>
  <si>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</si>
  <si>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</si>
  <si>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</si>
  <si>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</si>
  <si>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</si>
  <si>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</si>
  <si>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</si>
  <si>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</si>
  <si>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</si>
  <si>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</si>
  <si>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</si>
  <si>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</si>
  <si>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</si>
  <si>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</si>
  <si>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</si>
  <si>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</si>
  <si>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</si>
  <si>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</si>
  <si>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</si>
  <si>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</si>
  <si>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</si>
  <si>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</si>
  <si>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</si>
  <si>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</si>
  <si>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</si>
  <si>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</si>
  <si>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</si>
  <si>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</si>
  <si>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</si>
  <si>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</si>
  <si>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</si>
  <si>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</si>
  <si>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</si>
  <si>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</si>
  <si>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</si>
  <si>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</si>
  <si>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</si>
  <si>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</si>
  <si>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</si>
  <si>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</si>
  <si>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</si>
  <si>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</si>
  <si>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</si>
  <si>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</si>
  <si>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</si>
  <si>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</si>
  <si>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</si>
  <si>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</si>
  <si>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</si>
  <si>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</si>
  <si>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</si>
  <si>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</si>
  <si>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</si>
  <si>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</si>
  <si>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</si>
  <si>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</si>
  <si>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</si>
  <si>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</si>
  <si>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</si>
  <si>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</si>
  <si>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</si>
  <si>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</si>
  <si>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</si>
  <si>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</si>
  <si>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</si>
  <si>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</si>
  <si>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</si>
  <si>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</si>
  <si>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</si>
  <si>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</si>
  <si>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</si>
  <si>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</si>
  <si>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</si>
  <si>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</si>
  <si>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</si>
  <si>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</si>
  <si>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</si>
  <si>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</si>
  <si>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</si>
  <si>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</si>
  <si>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</si>
  <si>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</si>
  <si>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</si>
  <si>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</si>
  <si>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</si>
  <si>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</si>
  <si>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</si>
  <si>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</si>
  <si>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</si>
  <si>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</si>
  <si>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</si>
  <si>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</si>
  <si>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</si>
  <si>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</si>
  <si>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</si>
  <si>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</si>
  <si>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</si>
  <si>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</si>
  <si>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</si>
  <si>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</si>
  <si>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</si>
  <si>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</si>
  <si>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</si>
  <si>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</si>
  <si>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</si>
  <si>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</si>
  <si>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</si>
  <si>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</si>
  <si>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</si>
  <si>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</si>
  <si>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</si>
  <si>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</si>
  <si>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</si>
  <si>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</si>
  <si>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</si>
  <si>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</si>
  <si>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</si>
  <si>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</si>
  <si>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</si>
  <si>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</si>
  <si>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</si>
  <si>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</si>
  <si>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</si>
  <si>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</si>
  <si>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</si>
  <si>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</si>
  <si>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</si>
  <si>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</si>
  <si>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</si>
  <si>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</si>
  <si>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</si>
  <si>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</si>
  <si>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</si>
  <si>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</si>
  <si>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</si>
  <si>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</si>
  <si>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</si>
  <si>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</si>
  <si>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</si>
  <si>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</si>
  <si>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</si>
  <si>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</si>
  <si>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</si>
  <si>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</si>
  <si>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</si>
  <si>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</si>
  <si>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</si>
  <si>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</si>
  <si>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</si>
  <si>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</si>
  <si>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</si>
  <si>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</si>
  <si>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</si>
  <si>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</si>
  <si>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</si>
  <si>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</si>
  <si>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</si>
  <si>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</si>
  <si>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</si>
  <si>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</si>
  <si>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</si>
  <si>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</si>
  <si>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</si>
  <si>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</si>
  <si>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</si>
  <si>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</si>
  <si>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</si>
  <si>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</si>
  <si>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</si>
  <si>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</si>
  <si>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</si>
  <si>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</si>
  <si>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</si>
  <si>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</si>
  <si>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</si>
  <si>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</si>
  <si>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</si>
  <si>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</si>
  <si>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</si>
  <si>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</si>
  <si>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</si>
  <si>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</si>
  <si>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</si>
  <si>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</si>
  <si>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</si>
  <si>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</si>
  <si>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</si>
  <si>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</si>
  <si>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</si>
  <si>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</si>
  <si>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</si>
  <si>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</si>
  <si>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</si>
  <si>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</si>
  <si>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</si>
  <si>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</si>
  <si>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</si>
  <si>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</si>
  <si>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</si>
  <si>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</si>
  <si>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</si>
  <si>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</si>
  <si>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</si>
  <si>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</si>
  <si>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</si>
  <si>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</si>
  <si>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</si>
  <si>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</si>
  <si>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</si>
  <si>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</si>
  <si>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</si>
  <si>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</si>
  <si>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</si>
  <si>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</si>
  <si>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</si>
  <si>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</si>
  <si>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</si>
  <si>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</si>
  <si>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</si>
  <si>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</si>
  <si>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</si>
  <si>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</si>
  <si>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</si>
  <si>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</si>
  <si>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</si>
  <si>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</si>
  <si>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</si>
  <si>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</si>
  <si>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</si>
  <si>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</si>
  <si>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</si>
  <si>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</si>
  <si>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</si>
  <si>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</si>
  <si>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</si>
  <si>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</si>
  <si>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</si>
  <si>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</si>
  <si>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</si>
  <si>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</si>
  <si>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</si>
  <si>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</si>
  <si>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</si>
  <si>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 xml:space="preserve"> 旧特定加算</t>
    <rPh sb="1" eb="2">
      <t>キュウ</t>
    </rPh>
    <rPh sb="2" eb="4">
      <t>トクテイ</t>
    </rPh>
    <rPh sb="4" eb="6">
      <t>カサン</t>
    </rPh>
    <phoneticPr fontId="7"/>
  </si>
  <si>
    <t>【新加算Ⅰ～Ⅳ・Ⅴ⑴～⑹・Ⅴ⑻・Ⅴ⑾、旧処遇Ⅰ・Ⅱ】</t>
    <rPh sb="19" eb="20">
      <t>キュウ</t>
    </rPh>
    <rPh sb="20" eb="22">
      <t>ショグウ</t>
    </rPh>
    <phoneticPr fontId="7"/>
  </si>
  <si>
    <t>【新加算Ⅴ⑺・Ⅴ⑼・Ⅴ⑽・Ⅴ⑿～⒁、旧処遇Ⅲ】</t>
    <rPh sb="19" eb="21">
      <t>ショグウ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</si>
  <si>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</si>
  <si>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</si>
  <si>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</si>
  <si>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</si>
  <si>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</si>
  <si>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</si>
  <si>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</si>
  <si>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</si>
  <si>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</si>
  <si>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</si>
  <si>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</si>
  <si>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キャリアパス要件Ⅲ（昇給の仕組みの整備等）</t>
    <rPh sb="6" eb="8">
      <t>ヨウケン</t>
    </rPh>
    <rPh sb="10" eb="12">
      <t>ショウキュウ</t>
    </rPh>
    <rPh sb="13" eb="15">
      <t>シク</t>
    </rPh>
    <rPh sb="17" eb="19">
      <t>セイビ</t>
    </rPh>
    <rPh sb="19" eb="20">
      <t>トウ</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</si>
  <si>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</si>
  <si>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</si>
  <si>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</si>
  <si>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</si>
  <si>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</si>
  <si>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</si>
  <si>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</si>
  <si>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</si>
  <si>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</si>
  <si>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</si>
  <si>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</si>
  <si>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t>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</si>
  <si>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</si>
  <si>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</si>
  <si>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</si>
  <si>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</si>
  <si>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</si>
  <si>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</si>
  <si>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</si>
  <si>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　旧ベースアップ等加算の加算額［円］</t>
    <rPh sb="1" eb="2">
      <t>キュウ</t>
    </rPh>
    <rPh sb="12" eb="15">
      <t>カサンガク</t>
    </rPh>
    <rPh sb="16" eb="17">
      <t>エン</t>
    </rPh>
    <phoneticPr fontId="7"/>
  </si>
  <si>
    <t>　旧特定加算の加算額［円］</t>
    <rPh sb="1" eb="2">
      <t>キュウ</t>
    </rPh>
    <rPh sb="2" eb="4">
      <t>トクテイ</t>
    </rPh>
    <rPh sb="4" eb="6">
      <t>カサン</t>
    </rPh>
    <rPh sb="7" eb="10">
      <t>カサンガク</t>
    </rPh>
    <rPh sb="11" eb="12">
      <t>エン</t>
    </rPh>
    <phoneticPr fontId="7"/>
  </si>
  <si>
    <t>　旧処遇改善加算の加算額［円］</t>
    <rPh sb="1" eb="2">
      <t>キュウ</t>
    </rPh>
    <rPh sb="2" eb="4">
      <t>ショグウ</t>
    </rPh>
    <rPh sb="4" eb="8">
      <t>カイゼンカサン</t>
    </rPh>
    <phoneticPr fontId="7"/>
  </si>
  <si>
    <t>　新加算の加算額［円］</t>
    <rPh sb="1" eb="4">
      <t xml:space="preserve">シンカサン </t>
    </rPh>
    <rPh sb="5" eb="8">
      <t>カサンガク</t>
    </rPh>
    <rPh sb="9" eb="10">
      <t>エン</t>
    </rPh>
    <phoneticPr fontId="7"/>
  </si>
  <si>
    <t>表３</t>
    <rPh sb="0" eb="1">
      <t>ヒョウ</t>
    </rPh>
    <phoneticPr fontId="7"/>
  </si>
  <si>
    <t>旧ベースアップ等加算の加算率との比</t>
    <rPh sb="0" eb="1">
      <t>キュウ</t>
    </rPh>
    <rPh sb="7" eb="8">
      <t>トウ</t>
    </rPh>
    <rPh sb="8" eb="10">
      <t>カサン</t>
    </rPh>
    <rPh sb="16" eb="17">
      <t>ヒ</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</si>
  <si>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</si>
  <si>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</si>
  <si>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（６）職場環境等要件</t>
    <phoneticPr fontId="7"/>
  </si>
  <si>
    <t>令和６年度の算定期間①</t>
    <rPh sb="0" eb="2">
      <t>レイワ</t>
    </rPh>
    <rPh sb="3" eb="5">
      <t>ネンド</t>
    </rPh>
    <rPh sb="6" eb="8">
      <t>サンテイ</t>
    </rPh>
    <rPh sb="8" eb="10">
      <t>キカン</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</si>
  <si>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</si>
  <si>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</si>
  <si>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旧特定加算Ⅰ・Ⅱの要件（４・５月）</t>
    <rPh sb="0" eb="1">
      <t>キュウ</t>
    </rPh>
    <rPh sb="1" eb="3">
      <t>トクテイ</t>
    </rPh>
    <rPh sb="3" eb="5">
      <t>カサン</t>
    </rPh>
    <rPh sb="9" eb="11">
      <t>ヨウケン</t>
    </rPh>
    <rPh sb="15" eb="16">
      <t>ガツ</t>
    </rPh>
    <phoneticPr fontId="7"/>
  </si>
  <si>
    <t>⇒上記のいずれかまたは全てに「×」が付いた場合、この欄に記入すること</t>
    <rPh sb="1" eb="3">
      <t>ジョウキ</t>
    </rPh>
    <rPh sb="11" eb="12">
      <t>スベ</t>
    </rPh>
    <phoneticPr fontId="7"/>
  </si>
  <si>
    <t>キャリアパス要件Ⅳについて</t>
    <rPh sb="6" eb="8">
      <t>ヨウケン</t>
    </rPh>
    <phoneticPr fontId="7"/>
  </si>
  <si>
    <t>（別紙様式3-2「キャリアパス要件Ⅳについて」の欄から転記）</t>
    <rPh sb="1" eb="3">
      <t>ベッシ</t>
    </rPh>
    <rPh sb="3" eb="5">
      <t>ヨウシキ</t>
    </rPh>
    <rPh sb="24" eb="25">
      <t>ラン</t>
    </rPh>
    <rPh sb="27" eb="29">
      <t>テンキ</t>
    </rPh>
    <phoneticPr fontId="7"/>
  </si>
  <si>
    <t>「月額平均８万円の処遇改善又は改善後の賃金が年額440万円以上となる者」を設定できない場合その理由</t>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</si>
  <si>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</si>
  <si>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t>空欄が表示される項目は、記入が不要であるため対応する必要はない。</t>
    <phoneticPr fontId="7"/>
  </si>
  <si>
    <t>以下の項目に「×」がないか、提出前に確認すること。「×」がある場合、当該項目の記載を修正すること。</t>
    <phoneticPr fontId="7"/>
  </si>
  <si>
    <t>２　実績報告について</t>
    <rPh sb="2" eb="4">
      <t>ジッセキ</t>
    </rPh>
    <rPh sb="4" eb="6">
      <t>ホウコク</t>
    </rPh>
    <phoneticPr fontId="7"/>
  </si>
  <si>
    <t>３　介護職員等処遇改善加算の要件について</t>
    <phoneticPr fontId="7"/>
  </si>
  <si>
    <t>１　基本情報</t>
    <rPh sb="2" eb="4">
      <t>キホン</t>
    </rPh>
    <rPh sb="4" eb="6">
      <t>ジョウホウ</t>
    </rPh>
    <phoneticPr fontId="7"/>
  </si>
  <si>
    <t>算定した加算の合計</t>
    <rPh sb="0" eb="2">
      <t>サンテイ</t>
    </rPh>
    <rPh sb="4" eb="6">
      <t>カサン</t>
    </rPh>
    <rPh sb="7" eb="9">
      <t>ゴウケイ</t>
    </rPh>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</si>
  <si>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</si>
  <si>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加算以外の部分で賃金水準を下げないことを誓約している</t>
    <rPh sb="20" eb="22">
      <t>セイヤク</t>
    </rPh>
    <phoneticPr fontId="7"/>
  </si>
  <si>
    <t>月額賃金改善要件Ⅱ</t>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</si>
  <si>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</si>
  <si>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</si>
  <si>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（４）</t>
    <phoneticPr fontId="7"/>
  </si>
  <si>
    <t>キャリアパス要件Ⅰ・Ⅱ</t>
    <phoneticPr fontId="7"/>
  </si>
  <si>
    <t>キャリアパス要件Ⅲ</t>
    <phoneticPr fontId="7"/>
  </si>
  <si>
    <t>キャリアパス要件Ⅳ</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</si>
  <si>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</si>
  <si>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</si>
  <si>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旧ベースアップ等加算相当の2/3以上の新規の月額賃金改善を行っていること</t>
    <rPh sb="29" eb="30">
      <t>オコナ</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</si>
  <si>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</si>
  <si>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その他の職種について、賃金改善額の2/3以上が、ベースアップ等に充てられていること</t>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</si>
  <si>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</si>
  <si>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</si>
  <si>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（４）キャリアパス要件Ⅲ　</t>
    <rPh sb="9" eb="11">
      <t>ヨウケン</t>
    </rPh>
    <phoneticPr fontId="7"/>
  </si>
  <si>
    <t>【新加算Ⅰ～Ⅲ、Ⅴ⑴・⑶・⑻、旧処遇Ⅰ】</t>
  </si>
  <si>
    <t>【新加算Ⅰ・Ⅱ、Ⅴ⑴～⑺・⑼・⑽・⑿、旧特定Ⅰ・Ⅱ】</t>
  </si>
  <si>
    <t>キャリアパス要件Ⅲ（昇給の仕組みの整備等）を満たすこと。</t>
    <rPh sb="22" eb="23">
      <t>ミ</t>
    </rPh>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</si>
  <si>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</si>
  <si>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</si>
  <si>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</si>
  <si>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（３）</t>
    <phoneticPr fontId="7"/>
  </si>
  <si>
    <t>（５）</t>
    <phoneticPr fontId="7"/>
  </si>
  <si>
    <t>（６）</t>
    <phoneticPr fontId="7"/>
  </si>
  <si>
    <t>（５）キャリアパス要件Ⅳ（改善後の賃金要件）　</t>
    <rPh sb="9" eb="11">
      <t>ヨウケン</t>
    </rPh>
    <phoneticPr fontId="7"/>
  </si>
  <si>
    <t>新加算Ⅰ</t>
    <rPh sb="0" eb="3">
      <t>シンカサン</t>
    </rPh>
    <phoneticPr fontId="7"/>
  </si>
  <si>
    <t>新加算Ⅱ</t>
    <rPh sb="0" eb="3">
      <t>シンカサン</t>
    </rPh>
    <phoneticPr fontId="7"/>
  </si>
  <si>
    <t>新加算Ⅲ</t>
    <rPh sb="0" eb="3">
      <t>シンカサン</t>
    </rPh>
    <phoneticPr fontId="7"/>
  </si>
  <si>
    <t>新加算Ⅳ</t>
    <rPh sb="0" eb="3">
      <t>シンカサン</t>
    </rPh>
    <phoneticPr fontId="7"/>
  </si>
  <si>
    <t>―</t>
    <phoneticPr fontId="7"/>
  </si>
  <si>
    <t>表４</t>
    <rPh sb="0" eb="1">
      <t>ヒョウ</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</si>
  <si>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</si>
  <si>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</si>
  <si>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t>ⅰ）旧ベースアップ等加算による賃金改善の見込額</t>
    <rPh sb="2" eb="3">
      <t>キュウ</t>
    </rPh>
    <rPh sb="9" eb="10">
      <t>トウ</t>
    </rPh>
    <rPh sb="10" eb="12">
      <t>カサン</t>
    </rPh>
    <phoneticPr fontId="7"/>
  </si>
  <si>
    <t>その他の職員</t>
    <rPh sb="2" eb="3">
      <t>タ</t>
    </rPh>
    <rPh sb="4" eb="6">
      <t>ショクイン</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</si>
  <si>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</si>
  <si>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</si>
  <si>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うち、新規に算定する旧ベースアップ等加算の加算額［円］
（別紙様式3-1 ３⑵に転記）</t>
    <rPh sb="21" eb="23">
      <t>カサン</t>
    </rPh>
    <rPh sb="29" eb="31">
      <t>ベッシ</t>
    </rPh>
    <rPh sb="31" eb="33">
      <t>ヨウシキ</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</si>
  <si>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</si>
  <si>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</si>
  <si>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</si>
  <si>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</si>
  <si>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</si>
  <si>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算定した加算区分</t>
    <rPh sb="0" eb="2">
      <t>サンテイ</t>
    </rPh>
    <rPh sb="4" eb="6">
      <t>カサン</t>
    </rPh>
    <rPh sb="6" eb="8">
      <t>クブン</t>
    </rPh>
    <phoneticPr fontId="7"/>
  </si>
  <si>
    <t>キャリアパス要件Ⅳ</t>
    <phoneticPr fontId="7"/>
  </si>
  <si>
    <t>月額賃金要件Ⅲ</t>
    <rPh sb="0" eb="2">
      <t>ゲツガク</t>
    </rPh>
    <rPh sb="2" eb="4">
      <t>チンギン</t>
    </rPh>
    <rPh sb="4" eb="6">
      <t>ヨウケン</t>
    </rPh>
    <phoneticPr fontId="7"/>
  </si>
  <si>
    <t>月額賃金要件Ⅱ</t>
    <phoneticPr fontId="7"/>
  </si>
  <si>
    <t>新規に増加する旧ベースアップ等加算相当の新加算の見込額［円］</t>
    <rPh sb="0" eb="2">
      <t>シンキ</t>
    </rPh>
    <rPh sb="28" eb="29">
      <t>エン</t>
    </rPh>
    <phoneticPr fontId="7"/>
  </si>
  <si>
    <t>旧特定加算（令和６年４・５月）</t>
    <rPh sb="0" eb="1">
      <t>キュウ</t>
    </rPh>
    <rPh sb="1" eb="3">
      <t>トクテイ</t>
    </rPh>
    <rPh sb="3" eb="5">
      <t>カサン</t>
    </rPh>
    <rPh sb="6" eb="8">
      <t>レイワ</t>
    </rPh>
    <rPh sb="9" eb="10">
      <t>ネン</t>
    </rPh>
    <rPh sb="13" eb="14">
      <t>ガツ</t>
    </rPh>
    <phoneticPr fontId="7"/>
  </si>
  <si>
    <t>新加算（令和６年度の算定期間①）</t>
    <rPh sb="0" eb="3">
      <t>シンカサン</t>
    </rPh>
    <rPh sb="4" eb="6">
      <t>レイワ</t>
    </rPh>
    <rPh sb="7" eb="8">
      <t>ネン</t>
    </rPh>
    <rPh sb="8" eb="9">
      <t>ド</t>
    </rPh>
    <rPh sb="10" eb="12">
      <t>サンテイ</t>
    </rPh>
    <rPh sb="12" eb="14">
      <t>キカン</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</si>
  <si>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</si>
  <si>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</si>
  <si>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</si>
  <si>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</si>
  <si>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令和６年度（令和６年４・５月分）</t>
    <rPh sb="0" eb="2">
      <t>レイワ</t>
    </rPh>
    <rPh sb="3" eb="5">
      <t>ネンド</t>
    </rPh>
    <rPh sb="6" eb="8">
      <t>レイワ</t>
    </rPh>
    <rPh sb="9" eb="10">
      <t>ネン</t>
    </rPh>
    <rPh sb="13" eb="15">
      <t>ガツブン</t>
    </rPh>
    <phoneticPr fontId="7"/>
  </si>
  <si>
    <t>（参考）令和５年度</t>
    <rPh sb="1" eb="3">
      <t>サンコウ</t>
    </rPh>
    <rPh sb="4" eb="6">
      <t>レイワ</t>
    </rPh>
    <rPh sb="7" eb="9">
      <t>ネンド</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</si>
  <si>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</si>
  <si>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</si>
  <si>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</si>
  <si>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</si>
  <si>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処遇加算なし</t>
    <rPh sb="0" eb="2">
      <t>ショグウ</t>
    </rPh>
    <rPh sb="2" eb="4">
      <t>カサン</t>
    </rPh>
    <phoneticPr fontId="11"/>
  </si>
  <si>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</si>
  <si>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</si>
  <si>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</si>
  <si>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</si>
  <si>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</si>
  <si>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</si>
  <si>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</si>
  <si>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</si>
  <si>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</si>
  <si>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</si>
  <si>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</si>
  <si>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</si>
  <si>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</si>
  <si>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</si>
  <si>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</si>
  <si>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</si>
  <si>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</si>
  <si>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</si>
  <si>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</si>
  <si>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7"/>
  </si>
  <si>
    <t>令和６年４・５月の算定状況</t>
    <phoneticPr fontId="7"/>
  </si>
  <si>
    <t>令和５年度の算定状況</t>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</si>
  <si>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</si>
  <si>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</si>
  <si>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旧処遇改善加算</t>
    <rPh sb="0" eb="1">
      <t>キュウ</t>
    </rPh>
    <rPh sb="1" eb="3">
      <t>ショグウ</t>
    </rPh>
    <rPh sb="3" eb="7">
      <t>カイゼンカサン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</si>
  <si>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</si>
  <si>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</si>
  <si>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</si>
  <si>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</si>
  <si>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</si>
  <si>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</si>
  <si>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⑤</t>
    <phoneticPr fontId="7"/>
  </si>
  <si>
    <t>⑥</t>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</si>
  <si>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</si>
  <si>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</si>
  <si>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</si>
  <si>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キャリアパス要件Ⅳの必要数チェック
（併設の場合０）</t>
    <rPh sb="6" eb="8">
      <t>ヨウケン</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</si>
  <si>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</si>
  <si>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</si>
  <si>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
要件Ⅳ</t>
    <rPh sb="7" eb="9">
      <t>ヨウケン</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</si>
  <si>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</si>
  <si>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</si>
  <si>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　うち、新規に増加する旧ベースアップ等加算相当の加算額［円］
　（別紙様式3-1 ３⑴に転記）</t>
    <rPh sb="7" eb="9">
      <t>ゾウカ</t>
    </rPh>
    <rPh sb="21" eb="23">
      <t>ソウトウ</t>
    </rPh>
    <rPh sb="24" eb="26">
      <t>カサン</t>
    </rPh>
    <phoneticPr fontId="7"/>
  </si>
  <si>
    <t>　令和６年度に増加した加算額［円］
　（令和６年度改定での加算率の引上げ及び新加算への移行によるもの）</t>
    <phoneticPr fontId="7"/>
  </si>
  <si>
    <t>ⅰ）</t>
    <phoneticPr fontId="7"/>
  </si>
  <si>
    <t>ア</t>
    <phoneticPr fontId="7"/>
  </si>
  <si>
    <t>うち、令和５年度と比較して令和６年度に増加した加算額</t>
    <rPh sb="23" eb="25">
      <t>カサン</t>
    </rPh>
    <phoneticPr fontId="7"/>
  </si>
  <si>
    <t>うち、令和７年度の賃金改善に充てるために繰り越す部分の額</t>
    <phoneticPr fontId="7"/>
  </si>
  <si>
    <t>⑦</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</si>
  <si>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</si>
  <si>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t>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</si>
  <si>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</si>
  <si>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</si>
  <si>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</si>
  <si>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</si>
  <si>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 xml:space="preserve">1 </t>
    <phoneticPr fontId="7"/>
  </si>
  <si>
    <t>令和６年度に増加した加算額
（令和５年度の加算率と比較）</t>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</si>
  <si>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</si>
  <si>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</si>
  <si>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⑧</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</si>
  <si>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</si>
  <si>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新たな賃金改善額の合計（g + h）</t>
    <rPh sb="0" eb="1">
      <t>アラ</t>
    </rPh>
    <rPh sb="3" eb="5">
      <t>チンギン</t>
    </rPh>
    <rPh sb="5" eb="7">
      <t>カイゼン</t>
    </rPh>
    <rPh sb="7" eb="8">
      <t>ガク</t>
    </rPh>
    <rPh sb="9" eb="11">
      <t>ゴウケイ</t>
    </rPh>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</si>
  <si>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</si>
  <si>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</si>
  <si>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ⅱ）旧ベースアップ等加算による賃金改善の見込額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</si>
  <si>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</si>
  <si>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</si>
  <si>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</si>
  <si>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</si>
  <si>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判定・指定権者用</t>
    <rPh sb="0" eb="2">
      <t>ハンテイ</t>
    </rPh>
    <rPh sb="3" eb="7">
      <t>シテイケンジャ</t>
    </rPh>
    <rPh sb="7" eb="8">
      <t>ヨウ</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</si>
  <si>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</si>
  <si>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新加算Ⅰ・Ⅱ・Ⅴ⑴～⑺・⑼・⑽・⑿の算定を届け出た事業所数（短期入所・予防・総合事業での重複除く）</t>
    <rPh sb="18" eb="20">
      <t>サンテイ</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</si>
  <si>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</si>
  <si>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</si>
  <si>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r>
      <t xml:space="preserve">令和６年度の賃金改善額
</t>
    </r>
    <r>
      <rPr>
        <b/>
        <sz val="9"/>
        <rFont val="ＭＳ Ｐゴシック"/>
        <family val="3"/>
        <charset val="128"/>
      </rPr>
      <t>（②の額以上となること）</t>
    </r>
    <rPh sb="6" eb="8">
      <t>チンギン</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</si>
  <si>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</si>
  <si>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</si>
  <si>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</si>
  <si>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</si>
  <si>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</si>
  <si>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</si>
  <si>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</si>
  <si>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！⑦令和６年度の新たな賃金改善額 (i = g + h) が ④令和６年度に増加する加算額 (f) を下回っています。</t>
    <phoneticPr fontId="7"/>
  </si>
  <si>
    <t>！③賃金改善額 (e) が ②賃金改善が必要な額 (d) を下回っています。</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</si>
  <si>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</si>
  <si>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</si>
  <si>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</si>
  <si>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</si>
  <si>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</si>
  <si>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t>！「その他」にチェック（✔）した場合は、具体的な内容を記載してください。</t>
    <rPh sb="4" eb="5">
      <t>タ</t>
    </rPh>
    <rPh sb="16" eb="18">
      <t>バアイ</t>
    </rPh>
    <rPh sb="20" eb="22">
      <t>グタイ</t>
    </rPh>
    <phoneticPr fontId="7"/>
  </si>
  <si>
    <t>！チェックボックスにチェック（✔）が入っていません。</t>
    <phoneticPr fontId="7"/>
  </si>
  <si>
    <t>！キャリアパス要件Ⅳの欄に「×」があるのに、左のチェックボックスにチェック（✔）が入っていません。</t>
    <rPh sb="7" eb="9">
      <t>ヨウケン</t>
    </rPh>
    <rPh sb="11" eb="12">
      <t>ラン</t>
    </rPh>
    <rPh sb="22" eb="23">
      <t>ヒダリ</t>
    </rPh>
    <phoneticPr fontId="7"/>
  </si>
  <si>
    <t>令和６年度に増加した加算額
（令和５年度の加算率と
比較）</t>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</si>
  <si>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</si>
  <si>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</si>
  <si>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！記入が必要な箇所が埋まっていません。</t>
    <rPh sb="1" eb="3">
      <t>キニュウ</t>
    </rPh>
    <rPh sb="4" eb="6">
      <t>ヒツヨウ</t>
    </rPh>
    <rPh sb="7" eb="9">
      <t>カショ</t>
    </rPh>
    <rPh sb="10" eb="11">
      <t>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</si>
  <si>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</si>
  <si>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</si>
  <si>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</si>
  <si>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</si>
  <si>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</si>
  <si>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居宅介護</t>
  </si>
  <si>
    <t>重度訪問介護</t>
  </si>
  <si>
    <t>同行援護</t>
  </si>
  <si>
    <t>行動援護</t>
  </si>
  <si>
    <t>重度障害者等包括支援</t>
  </si>
  <si>
    <t>エラー</t>
    <phoneticPr fontId="11"/>
  </si>
  <si>
    <t>生活介護</t>
  </si>
  <si>
    <t>施設入所支援</t>
  </si>
  <si>
    <t>短期入所</t>
    <rPh sb="0" eb="2">
      <t>タンキ</t>
    </rPh>
    <rPh sb="2" eb="4">
      <t>ニュウショ</t>
    </rPh>
    <phoneticPr fontId="85"/>
  </si>
  <si>
    <t>療養介護</t>
  </si>
  <si>
    <t>自立訓練（機能訓練）</t>
  </si>
  <si>
    <t>自立訓練（生活訓練）</t>
  </si>
  <si>
    <t>就労選択支援</t>
    <rPh sb="2" eb="4">
      <t>センタク</t>
    </rPh>
    <rPh sb="4" eb="6">
      <t>シエン</t>
    </rPh>
    <phoneticPr fontId="89"/>
  </si>
  <si>
    <t>就労移行支援</t>
  </si>
  <si>
    <t>就労継続支援Ａ型</t>
  </si>
  <si>
    <t>就労継続支援Ｂ型</t>
  </si>
  <si>
    <t>就労定着支援</t>
    <rPh sb="0" eb="2">
      <t>シュウロウ</t>
    </rPh>
    <rPh sb="2" eb="4">
      <t>テイチャク</t>
    </rPh>
    <rPh sb="4" eb="6">
      <t>シエン</t>
    </rPh>
    <phoneticPr fontId="84"/>
  </si>
  <si>
    <t>自立生活援助</t>
    <rPh sb="0" eb="2">
      <t>ジリツ</t>
    </rPh>
    <rPh sb="2" eb="4">
      <t>セイカツ</t>
    </rPh>
    <rPh sb="4" eb="6">
      <t>エンジョ</t>
    </rPh>
    <phoneticPr fontId="84"/>
  </si>
  <si>
    <t>共同生活援助（介護サービス包括型 ）</t>
    <rPh sb="0" eb="2">
      <t>キョウドウ</t>
    </rPh>
    <rPh sb="2" eb="4">
      <t>セイカツ</t>
    </rPh>
    <rPh sb="4" eb="6">
      <t>エンジョ</t>
    </rPh>
    <rPh sb="7" eb="9">
      <t>カイゴ</t>
    </rPh>
    <rPh sb="13" eb="15">
      <t>ホウカツ</t>
    </rPh>
    <rPh sb="15" eb="16">
      <t>ガタ</t>
    </rPh>
    <phoneticPr fontId="84"/>
  </si>
  <si>
    <t>共同生活援助（日中サービス支援型）</t>
    <rPh sb="0" eb="2">
      <t>キョウドウ</t>
    </rPh>
    <rPh sb="2" eb="4">
      <t>セイカツ</t>
    </rPh>
    <rPh sb="4" eb="6">
      <t>エンジョ</t>
    </rPh>
    <rPh sb="7" eb="9">
      <t>ニッチュウ</t>
    </rPh>
    <rPh sb="13" eb="15">
      <t>シエン</t>
    </rPh>
    <phoneticPr fontId="84"/>
  </si>
  <si>
    <t>共同生活援助（外部サービス利用型）</t>
    <rPh sb="0" eb="2">
      <t>キョウドウ</t>
    </rPh>
    <rPh sb="2" eb="4">
      <t>セイカツ</t>
    </rPh>
    <rPh sb="4" eb="6">
      <t>エンジョ</t>
    </rPh>
    <phoneticPr fontId="84"/>
  </si>
  <si>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</si>
  <si>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</si>
  <si>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</si>
  <si>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</si>
  <si>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</si>
  <si>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</si>
  <si>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</si>
  <si>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</si>
  <si>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</si>
  <si>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</si>
  <si>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</si>
  <si>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</si>
  <si>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</si>
  <si>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</si>
  <si>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</si>
  <si>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</si>
  <si>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</si>
  <si>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</si>
  <si>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イについて、全ての福祉・介護職員に周知している。</t>
    <rPh sb="6" eb="7">
      <t>スベ</t>
    </rPh>
    <rPh sb="9" eb="11">
      <t>フクシ</t>
    </rPh>
    <phoneticPr fontId="7"/>
  </si>
  <si>
    <t>福祉・介護職員について、経験若しくは資格等に応じて昇給する仕組み又は一定の基準に基づき定期に昇給を判定する仕組みを設けている。</t>
    <rPh sb="0" eb="2">
      <t>フクシ</t>
    </rPh>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</si>
  <si>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</si>
  <si>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</si>
  <si>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</si>
  <si>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</si>
  <si>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</si>
  <si>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</si>
  <si>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生産性向上のための業務改善の取組</t>
    <rPh sb="0" eb="3">
      <t>セイサンセイ</t>
    </rPh>
    <rPh sb="3" eb="5">
      <t>コウジョウ</t>
    </rPh>
    <rPh sb="9" eb="11">
      <t>ギョウム</t>
    </rPh>
    <rPh sb="11" eb="13">
      <t>カイゼン</t>
    </rPh>
    <rPh sb="14" eb="16">
      <t>トリクミ</t>
    </rPh>
    <phoneticPr fontId="7"/>
  </si>
  <si>
    <t>やりがい・働きがいの醸成</t>
    <rPh sb="5" eb="6">
      <t>ハタラ</t>
    </rPh>
    <rPh sb="10" eb="12">
      <t>ジョウセイ</t>
    </rPh>
    <phoneticPr fontId="7"/>
  </si>
  <si>
    <t>！全体で３つ以上の区分が選択されていません。</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</si>
  <si>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</si>
  <si>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</si>
  <si>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障害福祉
サービス等
事業所番号</t>
    <rPh sb="0" eb="2">
      <t>ショウガイ</t>
    </rPh>
    <rPh sb="2" eb="4">
      <t>フクシ</t>
    </rPh>
    <rPh sb="9" eb="10">
      <t>トウ</t>
    </rPh>
    <rPh sb="11" eb="14">
      <t>ジギョウショ</t>
    </rPh>
    <rPh sb="14" eb="16">
      <t>バンゴウ</t>
    </rPh>
    <phoneticPr fontId="7"/>
  </si>
  <si>
    <t>旧特定加算Ⅰ・Ⅱの算定を届け出た事業所数</t>
    <rPh sb="0" eb="1">
      <t>キュウ</t>
    </rPh>
    <rPh sb="1" eb="3">
      <t>トクテイ</t>
    </rPh>
    <rPh sb="9" eb="11">
      <t>サンテイ</t>
    </rPh>
    <phoneticPr fontId="7"/>
  </si>
  <si>
    <t>福祉・介護職員等処遇改善加算</t>
    <rPh sb="0" eb="2">
      <t>フクシ</t>
    </rPh>
    <rPh sb="3" eb="12">
      <t>カイゴショクイントウショグウカイゼン</t>
    </rPh>
    <rPh sb="12" eb="14">
      <t xml:space="preserve">カサン </t>
    </rPh>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</si>
  <si>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</si>
  <si>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(カ)令和５年度の各障害福祉サービス事業者等の
     独自の賃金改善額</t>
    <rPh sb="3" eb="5">
      <t xml:space="preserve">レイワ </t>
    </rPh>
    <rPh sb="10" eb="12">
      <t>ショウガイ</t>
    </rPh>
    <rPh sb="12" eb="14">
      <t>フクシ</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</si>
  <si>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</si>
  <si>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</si>
  <si>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</si>
  <si>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福祉・
介護職員</t>
    <rPh sb="0" eb="2">
      <t>フクシ</t>
    </rPh>
    <rPh sb="4" eb="6">
      <t>カイゴ</t>
    </rPh>
    <rPh sb="6" eb="8">
      <t>ショクイン</t>
    </rPh>
    <phoneticPr fontId="7"/>
  </si>
  <si>
    <t>法人や事業所の経営理念や支援方針・人材育成方針、その実現のための施策・仕組みなどの明確化</t>
    <rPh sb="12" eb="14">
      <t>シエン</t>
    </rPh>
    <phoneticPr fontId="7"/>
  </si>
  <si>
    <t>職業体験の受入れや地域行事への参加や主催等による職業魅力向上の取組の実施</t>
    <rPh sb="34" eb="36">
      <t>ジッシ</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</si>
  <si>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</si>
  <si>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</si>
  <si>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</si>
  <si>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</si>
  <si>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</si>
  <si>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新加算Ⅰ・Ⅱの算定を届け出た事業所数</t>
    <rPh sb="7" eb="9">
      <t>サンテイ</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</si>
  <si>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</si>
  <si>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福祉・介護職員について、賃金改善額の2/3以上が、ベースアップ等に充てられていること</t>
    <rPh sb="0" eb="2">
      <t>フクシ</t>
    </rPh>
    <phoneticPr fontId="7"/>
  </si>
  <si>
    <t>エラー</t>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</si>
  <si>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</si>
  <si>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</si>
  <si>
    <t>○○市</t>
    <rPh sb="2" eb="3">
      <t>シ</t>
    </rPh>
    <phoneticPr fontId="5"/>
  </si>
  <si>
    <t>○○ケアサービス</t>
    <phoneticPr fontId="5"/>
  </si>
  <si>
    <t>東京都千代田区霞が関1-2-2</t>
    <rPh sb="0" eb="3">
      <t>トウキョウト</t>
    </rPh>
    <rPh sb="3" eb="7">
      <t>チヨダク</t>
    </rPh>
    <rPh sb="7" eb="8">
      <t>カスミ</t>
    </rPh>
    <rPh sb="9" eb="10">
      <t>セキ</t>
    </rPh>
    <phoneticPr fontId="5"/>
  </si>
  <si>
    <t>○○ビル18F</t>
    <phoneticPr fontId="5"/>
  </si>
  <si>
    <t>代表取締役</t>
    <rPh sb="0" eb="2">
      <t>ダイヒョウ</t>
    </rPh>
    <rPh sb="2" eb="5">
      <t>トリシマリヤク</t>
    </rPh>
    <phoneticPr fontId="5"/>
  </si>
  <si>
    <t>厚労　花子</t>
    <rPh sb="0" eb="2">
      <t>コウロウ</t>
    </rPh>
    <rPh sb="3" eb="5">
      <t>ハナコ</t>
    </rPh>
    <phoneticPr fontId="5"/>
  </si>
  <si>
    <t>コウロウ　タロウ</t>
    <phoneticPr fontId="5"/>
  </si>
  <si>
    <t>厚労　太郎</t>
    <rPh sb="0" eb="2">
      <t>コウロウ</t>
    </rPh>
    <rPh sb="3" eb="5">
      <t>タロウ</t>
    </rPh>
    <phoneticPr fontId="5"/>
  </si>
  <si>
    <t>03-3571-XXXX</t>
    <phoneticPr fontId="5"/>
  </si>
  <si>
    <t>aaa@aaa.aa.jp</t>
    <phoneticPr fontId="5"/>
  </si>
  <si>
    <t>1314567891</t>
  </si>
  <si>
    <t>1314567892</t>
  </si>
  <si>
    <t>1314567893</t>
  </si>
  <si>
    <t>1314567894</t>
  </si>
  <si>
    <t>1314567895</t>
  </si>
  <si>
    <t>東京都</t>
    <rPh sb="0" eb="3">
      <t>トウキョウト</t>
    </rPh>
    <phoneticPr fontId="8"/>
  </si>
  <si>
    <t>さいたま市</t>
    <rPh sb="4" eb="5">
      <t>シ</t>
    </rPh>
    <phoneticPr fontId="8"/>
  </si>
  <si>
    <t>千葉市</t>
    <rPh sb="0" eb="3">
      <t>チバシ</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</si>
  <si>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</si>
  <si>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</si>
  <si>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</si>
  <si>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</si>
  <si>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</si>
  <si>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</si>
  <si>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t>
  </si>
  <si>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</si>
  <si>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phoneticPr fontId="7"/>
  </si>
  <si>
    <t>（例）
・基本給の処遇改善加算等を原資とする部分と処遇改善手当の総額（○○○円）から２（２）②イ～オの総額（○○○円）を除して、○○○円
・加算等を原資としない△△手当は、対象者〇人×○円×１２か月＝○○○円</t>
    <phoneticPr fontId="7"/>
  </si>
  <si>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7"/>
  </si>
  <si>
    <t>（例）
・実務経験が３年以上の介護職員に対し、実務者研修の受講費用として、○○万円を支給
・介護福祉士国家試験対策として、法人内で資格取得のための研修会を実施</t>
    <phoneticPr fontId="7"/>
  </si>
  <si>
    <t>代表取締役</t>
    <rPh sb="0" eb="2">
      <t>ダイヒョウ</t>
    </rPh>
    <rPh sb="2" eb="5">
      <t>トリシマリヤク</t>
    </rPh>
    <phoneticPr fontId="7"/>
  </si>
  <si>
    <t>厚労　花子</t>
    <rPh sb="0" eb="2">
      <t>コウロウ</t>
    </rPh>
    <rPh sb="3" eb="5">
      <t>ハナコ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</si>
</sst>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70">
    <xf numFmtId="0" fontId="0" fillId="0" borderId="0" xfId="0">
      <alignment vertical="center"/>
    </xf>
    <xf numFmtId="0" fontId="12" fillId="7" borderId="54"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61" xfId="55" applyNumberFormat="1" applyFont="1" applyBorder="1" applyAlignment="1">
      <alignment vertical="center" wrapText="1"/>
    </xf>
    <xf numFmtId="181" fontId="64" fillId="0" borderId="65"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7" xfId="0" applyFont="1" applyBorder="1">
      <alignment vertical="center"/>
    </xf>
    <xf numFmtId="0" fontId="0" fillId="0" borderId="0" xfId="0" applyFill="1">
      <alignment vertical="center"/>
    </xf>
    <xf numFmtId="0" fontId="12"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58"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 xfId="0" applyFont="1" applyBorder="1" applyAlignment="1">
      <alignment horizontal="center"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2" fillId="6" borderId="39"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2" fillId="0" borderId="114" xfId="0" applyNumberFormat="1" applyFont="1" applyFill="1" applyBorder="1" applyAlignment="1" applyProtection="1">
      <alignment horizontal="center" vertical="center" shrinkToFit="1"/>
      <protection locked="0"/>
    </xf>
    <xf numFmtId="176" fontId="12"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pplyProtection="1">
      <alignment horizontal="center" vertical="center" shrinkToFit="1"/>
      <protection locked="0"/>
    </xf>
    <xf numFmtId="0" fontId="12" fillId="7" borderId="50"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6"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pplyProtection="1">
      <alignment vertical="center"/>
    </xf>
    <xf numFmtId="0" fontId="12"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9"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9"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2"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9"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0"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5"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2"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3"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2"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10" fillId="0" borderId="0" xfId="0" applyFont="1" applyFill="1" applyProtection="1">
      <alignment vertical="center"/>
    </xf>
    <xf numFmtId="0" fontId="9"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38"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39"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115" xfId="0" applyFont="1" applyFill="1" applyBorder="1" applyProtection="1">
      <alignment vertical="center"/>
    </xf>
    <xf numFmtId="0" fontId="27" fillId="2" borderId="115" xfId="0" applyFont="1" applyFill="1" applyBorder="1" applyAlignment="1" applyProtection="1">
      <alignment vertical="top"/>
    </xf>
    <xf numFmtId="0" fontId="27" fillId="2" borderId="116"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9" fillId="0" borderId="0" xfId="0" applyFont="1" applyFill="1" applyProtection="1">
      <alignment vertical="center"/>
    </xf>
    <xf numFmtId="0" fontId="25" fillId="2" borderId="0" xfId="0" applyFont="1" applyFill="1" applyAlignment="1" applyProtection="1">
      <alignment horizontal="center" vertical="center"/>
    </xf>
    <xf numFmtId="49" fontId="12" fillId="2" borderId="24" xfId="0" applyNumberFormat="1" applyFont="1" applyFill="1" applyBorder="1" applyProtection="1">
      <alignment vertical="center"/>
    </xf>
    <xf numFmtId="0" fontId="12" fillId="2" borderId="25" xfId="0" applyFont="1" applyFill="1" applyBorder="1" applyProtection="1">
      <alignment vertical="center"/>
    </xf>
    <xf numFmtId="0" fontId="12"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2" fillId="2" borderId="37" xfId="0" applyFont="1" applyFill="1" applyBorder="1" applyProtection="1">
      <alignment vertical="center"/>
    </xf>
    <xf numFmtId="0" fontId="41" fillId="2" borderId="21" xfId="0" applyFont="1" applyFill="1" applyBorder="1" applyProtection="1">
      <alignment vertical="center"/>
    </xf>
    <xf numFmtId="0" fontId="12" fillId="2" borderId="21" xfId="0" applyFont="1" applyFill="1" applyBorder="1" applyProtection="1">
      <alignment vertical="center"/>
    </xf>
    <xf numFmtId="0" fontId="12"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10"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7" xfId="0" applyFont="1" applyBorder="1" applyProtection="1">
      <alignment vertical="center"/>
    </xf>
    <xf numFmtId="0" fontId="12" fillId="0" borderId="22" xfId="0" applyFont="1" applyBorder="1" applyProtection="1">
      <alignment vertical="center"/>
    </xf>
    <xf numFmtId="0" fontId="12" fillId="0" borderId="23" xfId="0" applyFont="1" applyBorder="1" applyProtection="1">
      <alignment vertical="center"/>
    </xf>
    <xf numFmtId="0" fontId="12" fillId="0" borderId="39"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0" xfId="0" applyNumberFormat="1" applyFont="1" applyProtection="1">
      <alignment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12"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3"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2"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2" xfId="0" applyFont="1" applyFill="1" applyBorder="1" applyAlignment="1" applyProtection="1">
      <alignment horizontal="center" vertical="center"/>
    </xf>
    <xf numFmtId="176" fontId="12" fillId="2" borderId="31" xfId="0" applyNumberFormat="1" applyFont="1" applyFill="1" applyBorder="1" applyAlignment="1" applyProtection="1">
      <alignment vertical="center" shrinkToFit="1"/>
    </xf>
    <xf numFmtId="176" fontId="12" fillId="2" borderId="149"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2"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2"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1"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2" fillId="0" borderId="2" xfId="0" applyNumberFormat="1" applyFont="1" applyFill="1" applyBorder="1" applyAlignment="1" applyProtection="1">
      <alignment horizontal="right" vertical="center" shrinkToFit="1"/>
    </xf>
    <xf numFmtId="182" fontId="12" fillId="0" borderId="39" xfId="0" applyNumberFormat="1" applyFont="1" applyFill="1" applyBorder="1" applyAlignment="1" applyProtection="1">
      <alignment horizontal="right" vertical="center" shrinkToFit="1"/>
    </xf>
    <xf numFmtId="0" fontId="81" fillId="0" borderId="151" xfId="0" applyFont="1" applyBorder="1" applyProtection="1">
      <alignment vertical="center"/>
    </xf>
    <xf numFmtId="0" fontId="81" fillId="0" borderId="152" xfId="0" applyFont="1" applyBorder="1" applyProtection="1">
      <alignment vertical="center"/>
    </xf>
    <xf numFmtId="0" fontId="14"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2" fillId="0" borderId="1" xfId="0" applyNumberFormat="1" applyFont="1" applyFill="1" applyBorder="1" applyAlignment="1" applyProtection="1">
      <alignment horizontal="right" vertical="center" shrinkToFit="1"/>
    </xf>
    <xf numFmtId="182" fontId="12"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2"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3" fillId="2" borderId="0" xfId="0" applyFont="1" applyFill="1" applyProtection="1">
      <alignment vertical="center"/>
    </xf>
    <xf numFmtId="0" fontId="0" fillId="2" borderId="0" xfId="0" applyFill="1" applyAlignment="1" applyProtection="1">
      <alignment vertical="center"/>
    </xf>
    <xf numFmtId="176" fontId="12" fillId="2" borderId="66" xfId="0" applyNumberFormat="1" applyFont="1" applyFill="1" applyBorder="1" applyAlignment="1" applyProtection="1">
      <alignment vertical="center" shrinkToFit="1"/>
    </xf>
    <xf numFmtId="180" fontId="34" fillId="2" borderId="117" xfId="0" applyNumberFormat="1" applyFont="1" applyFill="1" applyBorder="1" applyAlignment="1" applyProtection="1">
      <alignment horizontal="right" vertical="center"/>
    </xf>
    <xf numFmtId="0" fontId="13"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2"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2"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182" fontId="12"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25" fillId="2" borderId="0" xfId="0" applyFont="1" applyFill="1" applyAlignment="1" applyProtection="1">
      <alignment horizontal="left" vertical="top" wrapText="1"/>
    </xf>
    <xf numFmtId="0" fontId="66" fillId="0" borderId="26" xfId="0" applyFont="1" applyBorder="1" applyAlignment="1">
      <alignment horizontal="center" vertical="center" wrapText="1"/>
    </xf>
    <xf numFmtId="0" fontId="0" fillId="2" borderId="0" xfId="0" applyFill="1">
      <alignment vertical="center"/>
    </xf>
    <xf numFmtId="0" fontId="66" fillId="0" borderId="146" xfId="0" applyFont="1" applyBorder="1" applyAlignment="1">
      <alignment horizontal="center" vertical="center" wrapText="1"/>
    </xf>
    <xf numFmtId="0" fontId="66" fillId="0" borderId="118" xfId="0" applyFont="1" applyBorder="1" applyAlignment="1">
      <alignment horizontal="center" vertical="center" wrapText="1"/>
    </xf>
    <xf numFmtId="0" fontId="66" fillId="0" borderId="136" xfId="0" applyFont="1" applyBorder="1" applyAlignment="1">
      <alignment horizontal="center" vertical="center" wrapText="1"/>
    </xf>
    <xf numFmtId="0" fontId="66" fillId="0" borderId="135" xfId="0" applyFont="1" applyBorder="1" applyAlignment="1">
      <alignment horizontal="center" vertical="center" wrapText="1"/>
    </xf>
    <xf numFmtId="0" fontId="66" fillId="0" borderId="24" xfId="0" applyFont="1" applyBorder="1" applyAlignment="1">
      <alignment horizontal="center" vertical="center"/>
    </xf>
    <xf numFmtId="0" fontId="66" fillId="0" borderId="147" xfId="0" applyFont="1" applyBorder="1" applyAlignment="1">
      <alignment horizontal="center" vertical="center" wrapText="1"/>
    </xf>
    <xf numFmtId="0" fontId="66" fillId="0" borderId="146" xfId="55" applyNumberFormat="1" applyFont="1" applyBorder="1" applyAlignment="1">
      <alignment horizontal="center" vertical="center" wrapText="1"/>
    </xf>
    <xf numFmtId="0" fontId="66" fillId="0" borderId="118" xfId="55" applyNumberFormat="1" applyFont="1" applyBorder="1" applyAlignment="1">
      <alignment horizontal="center" vertical="center" wrapText="1"/>
    </xf>
    <xf numFmtId="0" fontId="66" fillId="0" borderId="147" xfId="55" applyNumberFormat="1" applyFont="1" applyBorder="1" applyAlignment="1">
      <alignment horizontal="center" vertical="center" wrapText="1"/>
    </xf>
    <xf numFmtId="0" fontId="88" fillId="0" borderId="80" xfId="0" applyFont="1" applyBorder="1">
      <alignment vertical="center"/>
    </xf>
    <xf numFmtId="181" fontId="64" fillId="0" borderId="52" xfId="55" applyNumberFormat="1" applyFont="1" applyBorder="1" applyAlignment="1">
      <alignment horizontal="right" vertical="center" wrapText="1"/>
    </xf>
    <xf numFmtId="181" fontId="64" fillId="0" borderId="56" xfId="55" applyNumberFormat="1" applyFont="1" applyBorder="1" applyAlignment="1">
      <alignment horizontal="right" vertical="center" wrapText="1"/>
    </xf>
    <xf numFmtId="181" fontId="64" fillId="0" borderId="158" xfId="55" applyNumberFormat="1" applyFont="1" applyBorder="1" applyAlignment="1">
      <alignment vertical="center" wrapText="1"/>
    </xf>
    <xf numFmtId="181" fontId="64" fillId="0" borderId="159" xfId="55" applyNumberFormat="1" applyFont="1" applyBorder="1" applyAlignment="1">
      <alignment vertical="center" wrapText="1"/>
    </xf>
    <xf numFmtId="181" fontId="65" fillId="0" borderId="52" xfId="55" applyNumberFormat="1" applyFont="1" applyBorder="1">
      <alignment vertical="center"/>
    </xf>
    <xf numFmtId="181" fontId="65" fillId="0" borderId="1" xfId="55" applyNumberFormat="1" applyFont="1" applyBorder="1">
      <alignment vertical="center"/>
    </xf>
    <xf numFmtId="181" fontId="65" fillId="0" borderId="4" xfId="55" applyNumberFormat="1" applyFont="1" applyBorder="1">
      <alignment vertical="center"/>
    </xf>
    <xf numFmtId="181" fontId="64" fillId="0" borderId="52" xfId="55" applyNumberFormat="1"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56" xfId="55" applyNumberFormat="1" applyFont="1" applyBorder="1" applyAlignment="1">
      <alignment horizontal="center" vertical="center" wrapText="1"/>
    </xf>
    <xf numFmtId="0" fontId="88" fillId="0" borderId="160" xfId="0" applyFont="1" applyBorder="1">
      <alignment vertical="center"/>
    </xf>
    <xf numFmtId="181" fontId="65" fillId="0" borderId="161" xfId="55" applyNumberFormat="1" applyFont="1" applyBorder="1">
      <alignment vertical="center"/>
    </xf>
    <xf numFmtId="181" fontId="65" fillId="0" borderId="162" xfId="55" applyNumberFormat="1" applyFont="1" applyBorder="1">
      <alignment vertical="center"/>
    </xf>
    <xf numFmtId="181" fontId="64" fillId="0" borderId="163" xfId="55" applyNumberFormat="1" applyFont="1" applyBorder="1" applyAlignment="1">
      <alignment vertical="center" wrapText="1"/>
    </xf>
    <xf numFmtId="181" fontId="65" fillId="0" borderId="164" xfId="55" applyNumberFormat="1" applyFont="1" applyBorder="1">
      <alignment vertical="center"/>
    </xf>
    <xf numFmtId="181" fontId="64" fillId="0" borderId="165" xfId="55" applyNumberFormat="1" applyFont="1" applyBorder="1" applyAlignment="1">
      <alignment vertical="center" wrapText="1"/>
    </xf>
    <xf numFmtId="181" fontId="64" fillId="0" borderId="161" xfId="55" applyNumberFormat="1" applyFont="1" applyBorder="1" applyAlignment="1">
      <alignment horizontal="center" vertical="center" wrapText="1"/>
    </xf>
    <xf numFmtId="181" fontId="64" fillId="0" borderId="162" xfId="55" applyNumberFormat="1" applyFont="1" applyBorder="1" applyAlignment="1">
      <alignment horizontal="center" vertical="center" wrapText="1"/>
    </xf>
    <xf numFmtId="181" fontId="64" fillId="0" borderId="163" xfId="55" applyNumberFormat="1" applyFont="1" applyBorder="1" applyAlignment="1">
      <alignment horizontal="center" vertical="center" wrapText="1"/>
    </xf>
    <xf numFmtId="181" fontId="65" fillId="0" borderId="58" xfId="55" applyNumberFormat="1" applyFont="1" applyBorder="1">
      <alignment vertical="center"/>
    </xf>
    <xf numFmtId="181" fontId="65" fillId="0" borderId="14" xfId="55" applyNumberFormat="1" applyFont="1" applyBorder="1">
      <alignment vertical="center"/>
    </xf>
    <xf numFmtId="181" fontId="65" fillId="0" borderId="20" xfId="55" applyNumberFormat="1" applyFont="1" applyBorder="1">
      <alignment vertical="center"/>
    </xf>
    <xf numFmtId="181" fontId="64" fillId="0" borderId="166" xfId="55" applyNumberFormat="1" applyFont="1" applyBorder="1" applyAlignment="1">
      <alignment vertical="center" wrapText="1"/>
    </xf>
    <xf numFmtId="181" fontId="64" fillId="0" borderId="58" xfId="55" applyNumberFormat="1" applyFont="1" applyBorder="1" applyAlignment="1">
      <alignment horizontal="center" vertical="center" wrapText="1"/>
    </xf>
    <xf numFmtId="181" fontId="64" fillId="0" borderId="14" xfId="55" applyNumberFormat="1" applyFont="1" applyBorder="1" applyAlignment="1">
      <alignment horizontal="center" vertical="center" wrapText="1"/>
    </xf>
    <xf numFmtId="181" fontId="64" fillId="0" borderId="55" xfId="55" applyNumberFormat="1" applyFont="1" applyBorder="1" applyAlignment="1">
      <alignment horizontal="center" vertical="center" wrapText="1"/>
    </xf>
    <xf numFmtId="181" fontId="65" fillId="0" borderId="59" xfId="55" applyNumberFormat="1" applyFont="1" applyBorder="1">
      <alignment vertical="center"/>
    </xf>
    <xf numFmtId="181" fontId="65" fillId="0" borderId="60" xfId="55" applyNumberFormat="1" applyFont="1" applyBorder="1">
      <alignment vertical="center"/>
    </xf>
    <xf numFmtId="181" fontId="65" fillId="0" borderId="84" xfId="55" applyNumberFormat="1" applyFont="1" applyBorder="1">
      <alignment vertical="center"/>
    </xf>
    <xf numFmtId="181" fontId="64" fillId="0" borderId="167" xfId="55" applyNumberFormat="1" applyFont="1" applyBorder="1" applyAlignment="1">
      <alignment vertical="center" wrapText="1"/>
    </xf>
    <xf numFmtId="181" fontId="64" fillId="0" borderId="59" xfId="55" applyNumberFormat="1" applyFont="1" applyBorder="1" applyAlignment="1">
      <alignment horizontal="center" vertical="center" wrapText="1"/>
    </xf>
    <xf numFmtId="181" fontId="64" fillId="0" borderId="60" xfId="55" applyNumberFormat="1" applyFont="1" applyBorder="1" applyAlignment="1">
      <alignment horizontal="center" vertical="center" wrapText="1"/>
    </xf>
    <xf numFmtId="181" fontId="64" fillId="0" borderId="61" xfId="55" applyNumberFormat="1" applyFont="1" applyBorder="1" applyAlignment="1">
      <alignment horizontal="center" vertical="center" wrapText="1"/>
    </xf>
    <xf numFmtId="181" fontId="64" fillId="0" borderId="0" xfId="55" applyNumberFormat="1" applyFont="1" applyBorder="1" applyAlignment="1">
      <alignment vertical="center" wrapText="1"/>
    </xf>
    <xf numFmtId="181" fontId="74" fillId="2" borderId="117" xfId="56" quotePrefix="1" applyNumberFormat="1" applyFont="1" applyFill="1" applyBorder="1">
      <alignment vertical="center"/>
    </xf>
    <xf numFmtId="0" fontId="66" fillId="0" borderId="82" xfId="0" applyFont="1" applyBorder="1">
      <alignment vertical="center"/>
    </xf>
    <xf numFmtId="0" fontId="66" fillId="0" borderId="80" xfId="0" applyFont="1" applyBorder="1">
      <alignment vertical="center"/>
    </xf>
    <xf numFmtId="0" fontId="66" fillId="0" borderId="97" xfId="0" applyFont="1" applyBorder="1">
      <alignment vertical="center"/>
    </xf>
    <xf numFmtId="181" fontId="74" fillId="2" borderId="145" xfId="56" quotePrefix="1" applyNumberFormat="1" applyFont="1" applyFill="1" applyBorder="1">
      <alignment vertical="center"/>
    </xf>
    <xf numFmtId="181" fontId="74" fillId="2" borderId="66" xfId="56" quotePrefix="1" applyNumberFormat="1" applyFont="1" applyFill="1" applyBorder="1">
      <alignment vertical="center"/>
    </xf>
    <xf numFmtId="181" fontId="74" fillId="2" borderId="161" xfId="56" quotePrefix="1" applyNumberFormat="1" applyFont="1" applyFill="1" applyBorder="1">
      <alignment vertical="center"/>
    </xf>
    <xf numFmtId="181" fontId="74" fillId="2" borderId="168" xfId="56" quotePrefix="1" applyNumberFormat="1" applyFont="1" applyFill="1" applyBorder="1">
      <alignment vertical="center"/>
    </xf>
    <xf numFmtId="0" fontId="64" fillId="0" borderId="0" xfId="0" applyFont="1" applyBorder="1" applyAlignment="1">
      <alignment horizontal="left" vertical="center" wrapText="1"/>
    </xf>
    <xf numFmtId="0" fontId="88" fillId="0" borderId="1" xfId="0" applyFont="1" applyBorder="1" applyAlignment="1">
      <alignment vertical="center" wrapText="1"/>
    </xf>
    <xf numFmtId="0" fontId="66" fillId="0" borderId="1" xfId="0" applyFont="1" applyBorder="1" applyAlignment="1">
      <alignment vertical="center" wrapText="1"/>
    </xf>
    <xf numFmtId="181" fontId="64" fillId="0" borderId="1" xfId="55" applyNumberFormat="1" applyFont="1" applyBorder="1">
      <alignment vertical="center"/>
    </xf>
    <xf numFmtId="181" fontId="64" fillId="0" borderId="0" xfId="55" applyNumberFormat="1" applyFont="1" applyBorder="1" applyAlignment="1">
      <alignment horizontal="right" vertical="center" wrapText="1"/>
    </xf>
    <xf numFmtId="0" fontId="88" fillId="0" borderId="31" xfId="0" applyFont="1" applyBorder="1">
      <alignment vertical="center"/>
    </xf>
    <xf numFmtId="0" fontId="88" fillId="0" borderId="168" xfId="0" applyFont="1" applyBorder="1">
      <alignment vertical="center"/>
    </xf>
    <xf numFmtId="0" fontId="66" fillId="0" borderId="117" xfId="0" applyFont="1" applyBorder="1">
      <alignment vertical="center"/>
    </xf>
    <xf numFmtId="0" fontId="66" fillId="0" borderId="31" xfId="0" applyFont="1" applyBorder="1">
      <alignment vertical="center"/>
    </xf>
    <xf numFmtId="0" fontId="66" fillId="0" borderId="91" xfId="0" applyFont="1" applyBorder="1">
      <alignment vertical="center"/>
    </xf>
    <xf numFmtId="0" fontId="9" fillId="8" borderId="88" xfId="0" applyFont="1" applyFill="1" applyBorder="1" applyAlignment="1">
      <alignment horizontal="center" vertical="center"/>
    </xf>
    <xf numFmtId="0" fontId="22" fillId="2" borderId="0" xfId="0" applyFont="1" applyFill="1">
      <alignment vertical="center"/>
    </xf>
    <xf numFmtId="0" fontId="80" fillId="0" borderId="152" xfId="0" applyFont="1" applyBorder="1" applyAlignment="1">
      <alignment horizontal="center" vertical="center" shrinkToFit="1"/>
    </xf>
    <xf numFmtId="0" fontId="25" fillId="32" borderId="67" xfId="0" applyFont="1" applyFill="1" applyBorder="1" applyAlignment="1">
      <alignment horizontal="center" vertical="center" wrapText="1"/>
    </xf>
    <xf numFmtId="0" fontId="22" fillId="0" borderId="0" xfId="0" applyFont="1">
      <alignment vertical="center"/>
    </xf>
    <xf numFmtId="0" fontId="25" fillId="32" borderId="45" xfId="0" applyFont="1" applyFill="1" applyBorder="1" applyAlignment="1">
      <alignment horizontal="center" vertical="center" wrapText="1"/>
    </xf>
    <xf numFmtId="0" fontId="25" fillId="2" borderId="46" xfId="0" applyFont="1" applyFill="1" applyBorder="1" applyAlignment="1">
      <alignment vertical="center" wrapText="1"/>
    </xf>
    <xf numFmtId="0" fontId="80" fillId="0" borderId="169" xfId="0" applyFont="1" applyBorder="1" applyAlignment="1" applyProtection="1">
      <alignment horizontal="center" vertical="center"/>
      <protection locked="0"/>
    </xf>
    <xf numFmtId="0" fontId="25" fillId="32" borderId="74"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6" xfId="0" applyFont="1" applyFill="1" applyBorder="1" applyAlignment="1">
      <alignment vertical="center" wrapText="1"/>
    </xf>
    <xf numFmtId="0" fontId="25" fillId="2" borderId="77" xfId="0" applyFont="1" applyFill="1" applyBorder="1" applyAlignment="1">
      <alignment vertical="center" wrapText="1"/>
    </xf>
    <xf numFmtId="0" fontId="25" fillId="32" borderId="78"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9" fillId="0" borderId="0" xfId="0" applyFont="1" applyAlignment="1">
      <alignment horizontal="left" vertical="center" wrapText="1"/>
    </xf>
    <xf numFmtId="0" fontId="25" fillId="2" borderId="32" xfId="0" applyFont="1" applyFill="1" applyBorder="1" applyAlignment="1">
      <alignment vertical="center" wrapText="1"/>
    </xf>
    <xf numFmtId="0" fontId="25" fillId="2" borderId="70" xfId="0" applyFont="1" applyFill="1" applyBorder="1" applyAlignment="1">
      <alignment vertical="center" wrapText="1"/>
    </xf>
    <xf numFmtId="0" fontId="22" fillId="2" borderId="0" xfId="0" applyFont="1" applyFill="1" applyAlignment="1">
      <alignment vertical="top"/>
    </xf>
    <xf numFmtId="0" fontId="25" fillId="32" borderId="47" xfId="0" applyFont="1" applyFill="1" applyBorder="1" applyAlignment="1">
      <alignment horizontal="center" vertical="center" wrapText="1"/>
    </xf>
    <xf numFmtId="0" fontId="25"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1" fillId="0" borderId="170" xfId="0" applyFont="1" applyBorder="1" applyProtection="1">
      <alignment vertical="center"/>
    </xf>
    <xf numFmtId="0" fontId="81" fillId="0" borderId="171" xfId="0" applyFont="1" applyBorder="1" applyAlignment="1" applyProtection="1">
      <alignment horizontal="left" vertical="center" wrapText="1"/>
    </xf>
    <xf numFmtId="0" fontId="81" fillId="0" borderId="172" xfId="0" applyFont="1" applyBorder="1" applyProtection="1">
      <alignment vertical="center"/>
    </xf>
    <xf numFmtId="0" fontId="80" fillId="0" borderId="173"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02" xfId="0" applyFont="1" applyBorder="1" applyAlignment="1" applyProtection="1">
      <alignment horizontal="center" vertical="center"/>
    </xf>
    <xf numFmtId="0" fontId="12" fillId="7" borderId="52"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6"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7" borderId="48"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34"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7" borderId="50" xfId="0" applyFont="1" applyFill="1" applyBorder="1" applyAlignment="1" applyProtection="1">
      <alignment horizontal="left" vertical="center"/>
      <protection locked="0"/>
    </xf>
    <xf numFmtId="0" fontId="12" fillId="7" borderId="64"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2" fillId="7" borderId="58"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60" xfId="0" applyFont="1" applyFill="1" applyBorder="1" applyAlignment="1" applyProtection="1">
      <alignment horizontal="left" vertical="center"/>
      <protection locked="0"/>
    </xf>
    <xf numFmtId="0" fontId="12" fillId="7" borderId="65" xfId="0" applyFont="1" applyFill="1" applyBorder="1" applyAlignment="1" applyProtection="1">
      <alignment horizontal="left" vertical="center"/>
      <protection locked="0"/>
    </xf>
    <xf numFmtId="0" fontId="12" fillId="7" borderId="61" xfId="0" applyFont="1" applyFill="1" applyBorder="1" applyAlignment="1" applyProtection="1">
      <alignment horizontal="left" vertical="center"/>
      <protection locked="0"/>
    </xf>
    <xf numFmtId="0" fontId="12" fillId="7" borderId="57"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7" borderId="2" xfId="0" applyFont="1" applyFill="1" applyBorder="1" applyProtection="1">
      <alignment vertical="center"/>
      <protection locked="0"/>
    </xf>
    <xf numFmtId="0" fontId="12" fillId="7" borderId="3" xfId="0" applyFont="1" applyFill="1" applyBorder="1" applyProtection="1">
      <alignment vertical="center"/>
      <protection locked="0"/>
    </xf>
    <xf numFmtId="0" fontId="12" fillId="7" borderId="4" xfId="0" applyFont="1" applyFill="1" applyBorder="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60" xfId="0" applyFont="1" applyBorder="1" applyAlignment="1" applyProtection="1">
      <alignment horizontal="center" vertical="center" wrapText="1"/>
    </xf>
    <xf numFmtId="0" fontId="12" fillId="7" borderId="135" xfId="0" applyFont="1" applyFill="1" applyBorder="1" applyProtection="1">
      <alignment vertical="center"/>
      <protection locked="0"/>
    </xf>
    <xf numFmtId="0" fontId="12" fillId="7" borderId="25" xfId="0" applyFont="1" applyFill="1" applyBorder="1" applyProtection="1">
      <alignment vertical="center"/>
      <protection locked="0"/>
    </xf>
    <xf numFmtId="0" fontId="12" fillId="7" borderId="136"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9"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5" xfId="0" applyFont="1" applyFill="1" applyBorder="1" applyAlignment="1" applyProtection="1">
      <alignment horizontal="left" vertical="center" wrapText="1"/>
    </xf>
    <xf numFmtId="0" fontId="26" fillId="0" borderId="116" xfId="0" applyFont="1" applyFill="1" applyBorder="1" applyAlignment="1" applyProtection="1">
      <alignment horizontal="left" vertical="center" wrapText="1"/>
    </xf>
    <xf numFmtId="0" fontId="9" fillId="8" borderId="88" xfId="0" applyFont="1" applyFill="1" applyBorder="1" applyAlignment="1" applyProtection="1">
      <alignment horizontal="center" vertical="center"/>
    </xf>
    <xf numFmtId="0" fontId="9" fillId="8" borderId="66" xfId="0" applyFont="1" applyFill="1" applyBorder="1" applyAlignment="1" applyProtection="1">
      <alignment horizontal="center" vertical="center"/>
    </xf>
    <xf numFmtId="0" fontId="9" fillId="0" borderId="23" xfId="0" applyFont="1" applyBorder="1" applyAlignment="1" applyProtection="1">
      <alignment horizontal="left" vertical="center"/>
    </xf>
    <xf numFmtId="0" fontId="9" fillId="0" borderId="44" xfId="0" applyFont="1" applyBorder="1" applyAlignment="1" applyProtection="1">
      <alignment horizontal="left" vertical="center"/>
    </xf>
    <xf numFmtId="0" fontId="9" fillId="0" borderId="2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6"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28"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6"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1" xfId="0" applyFont="1" applyBorder="1" applyAlignment="1" applyProtection="1">
      <alignment horizontal="center" vertical="center" wrapText="1"/>
    </xf>
    <xf numFmtId="0" fontId="27" fillId="0" borderId="122" xfId="0" applyFont="1" applyBorder="1" applyAlignment="1" applyProtection="1">
      <alignment horizontal="center" vertical="center" wrapText="1"/>
    </xf>
    <xf numFmtId="0" fontId="25" fillId="0" borderId="125"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0"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1" xfId="0" applyFont="1" applyBorder="1" applyAlignment="1" applyProtection="1">
      <alignment horizontal="left" vertical="center" wrapText="1"/>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2" xfId="0" applyFont="1" applyBorder="1" applyAlignment="1" applyProtection="1">
      <alignment horizontal="left" vertical="center" wrapText="1"/>
    </xf>
    <xf numFmtId="0" fontId="27" fillId="32" borderId="115"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4"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lignment horizontal="left" vertical="center" wrapText="1"/>
    </xf>
    <xf numFmtId="0" fontId="25" fillId="2" borderId="41" xfId="0" applyFont="1" applyFill="1" applyBorder="1" applyAlignment="1">
      <alignment vertical="center" wrapText="1"/>
    </xf>
    <xf numFmtId="0" fontId="25" fillId="2" borderId="9" xfId="0" applyFont="1" applyFill="1" applyBorder="1" applyAlignment="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pplyProtection="1">
      <alignment horizontal="center" vertical="center"/>
    </xf>
    <xf numFmtId="0" fontId="30" fillId="0" borderId="128" xfId="0" quotePrefix="1" applyFont="1" applyBorder="1" applyAlignment="1" applyProtection="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2"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3" xfId="0" applyFont="1" applyBorder="1" applyAlignment="1">
      <alignment horizontal="left" vertical="center" wrapText="1"/>
    </xf>
    <xf numFmtId="0" fontId="25" fillId="2" borderId="41" xfId="0" applyFont="1" applyFill="1" applyBorder="1" applyAlignment="1">
      <alignment horizontal="left" vertical="center" wrapText="1"/>
    </xf>
    <xf numFmtId="0" fontId="22" fillId="3" borderId="1" xfId="0" applyFont="1" applyFill="1" applyBorder="1" applyAlignment="1" applyProtection="1">
      <alignment horizontal="center" vertical="center"/>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9" fillId="3" borderId="88"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143" xfId="0" applyFont="1" applyBorder="1" applyAlignment="1" applyProtection="1">
      <alignment horizontal="left" vertical="center"/>
    </xf>
    <xf numFmtId="0" fontId="27" fillId="0" borderId="144"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2"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2"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30" fillId="0" borderId="15" xfId="0" applyFont="1" applyBorder="1" applyAlignment="1">
      <alignment horizontal="left" vertical="center" wrapText="1"/>
    </xf>
    <xf numFmtId="0" fontId="30" fillId="0" borderId="73" xfId="0" applyFont="1" applyBorder="1" applyAlignment="1">
      <alignment horizontal="left" vertical="center" wrapText="1"/>
    </xf>
    <xf numFmtId="0" fontId="25" fillId="2" borderId="122"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70" xfId="0" applyFont="1" applyFill="1" applyBorder="1" applyAlignment="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2" fillId="31" borderId="59" xfId="0" applyNumberFormat="1" applyFont="1" applyFill="1" applyBorder="1" applyProtection="1">
      <alignment vertical="center"/>
      <protection locked="0"/>
    </xf>
    <xf numFmtId="176" fontId="12" fillId="31" borderId="60" xfId="0" applyNumberFormat="1" applyFont="1" applyFill="1" applyBorder="1" applyProtection="1">
      <alignment vertical="center"/>
      <protection locked="0"/>
    </xf>
    <xf numFmtId="176" fontId="12"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3" xfId="0" applyFont="1" applyFill="1" applyBorder="1" applyAlignment="1" applyProtection="1">
      <alignment horizontal="center" vertical="center"/>
    </xf>
    <xf numFmtId="0" fontId="21" fillId="32" borderId="127" xfId="0" applyFont="1" applyFill="1" applyBorder="1" applyAlignment="1" applyProtection="1">
      <alignment horizontal="center" vertical="center"/>
    </xf>
    <xf numFmtId="0" fontId="37" fillId="0" borderId="124" xfId="0" applyFont="1" applyBorder="1" applyAlignment="1" applyProtection="1">
      <alignment horizontal="center" vertical="center"/>
    </xf>
    <xf numFmtId="0" fontId="37" fillId="0" borderId="121"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9"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4"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5" xfId="0" applyNumberFormat="1" applyFont="1" applyFill="1" applyBorder="1" applyAlignment="1" applyProtection="1">
      <alignment horizontal="center" vertical="center" shrinkToFit="1"/>
    </xf>
    <xf numFmtId="2" fontId="27" fillId="2" borderId="116"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1" xfId="0" applyFont="1" applyBorder="1" applyAlignment="1" applyProtection="1">
      <alignment vertical="center" wrapText="1"/>
    </xf>
    <xf numFmtId="0" fontId="27" fillId="0" borderId="122"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2" fillId="2" borderId="5" xfId="0" applyNumberFormat="1" applyFont="1" applyFill="1" applyBorder="1" applyProtection="1">
      <alignment vertical="center"/>
    </xf>
    <xf numFmtId="176" fontId="12" fillId="2" borderId="6" xfId="0" applyNumberFormat="1" applyFont="1" applyFill="1" applyBorder="1" applyProtection="1">
      <alignment vertical="center"/>
    </xf>
    <xf numFmtId="0" fontId="12"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3"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4"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9" fillId="8" borderId="71" xfId="0" applyFont="1" applyFill="1" applyBorder="1" applyAlignment="1" applyProtection="1">
      <alignment horizontal="center" vertical="center"/>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0"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31" borderId="49" xfId="0" applyNumberFormat="1" applyFont="1" applyFill="1" applyBorder="1" applyProtection="1">
      <alignment vertical="center"/>
      <protection locked="0"/>
    </xf>
    <xf numFmtId="176" fontId="12" fillId="31" borderId="50" xfId="0" applyNumberFormat="1" applyFont="1" applyFill="1" applyBorder="1" applyProtection="1">
      <alignment vertical="center"/>
      <protection locked="0"/>
    </xf>
    <xf numFmtId="176" fontId="12"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0" fontId="9" fillId="0" borderId="22" xfId="0" applyFont="1" applyBorder="1" applyAlignment="1" applyProtection="1">
      <alignment horizontal="left"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115" xfId="0" applyFont="1" applyFill="1" applyBorder="1" applyAlignment="1" applyProtection="1">
      <alignment horizontal="left" vertical="center" wrapText="1"/>
    </xf>
    <xf numFmtId="0" fontId="9" fillId="2" borderId="38"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5" xfId="0" applyFont="1" applyFill="1" applyBorder="1" applyAlignment="1" applyProtection="1">
      <alignment horizontal="left" vertical="center" wrapText="1"/>
    </xf>
    <xf numFmtId="0" fontId="9" fillId="0" borderId="11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3" fillId="0" borderId="44" xfId="0" applyFont="1" applyBorder="1" applyAlignment="1">
      <alignment horizontal="left" vertical="center"/>
    </xf>
    <xf numFmtId="0" fontId="9" fillId="0" borderId="0" xfId="0" applyFont="1" applyAlignment="1">
      <alignment horizontal="left" vertical="center" wrapText="1"/>
    </xf>
    <xf numFmtId="0" fontId="25" fillId="2" borderId="76"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44" xfId="0" applyFont="1" applyBorder="1" applyAlignment="1">
      <alignment horizontal="left" vertical="center" wrapText="1"/>
    </xf>
    <xf numFmtId="49" fontId="27" fillId="3" borderId="5" xfId="0" applyNumberFormat="1" applyFont="1" applyFill="1" applyBorder="1" applyAlignment="1">
      <alignment horizontal="center" vertical="center" wrapText="1"/>
    </xf>
    <xf numFmtId="49" fontId="27" fillId="3" borderId="6" xfId="0" applyNumberFormat="1" applyFont="1" applyFill="1" applyBorder="1" applyAlignment="1">
      <alignment horizontal="center" vertical="center" wrapText="1"/>
    </xf>
    <xf numFmtId="49" fontId="27" fillId="3" borderId="72"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5" fillId="2" borderId="11" xfId="0" applyFont="1" applyFill="1" applyBorder="1" applyAlignment="1">
      <alignmen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182" fontId="12" fillId="0" borderId="2" xfId="0" applyNumberFormat="1" applyFont="1" applyFill="1" applyBorder="1" applyAlignment="1" applyProtection="1">
      <alignment horizontal="right" vertical="center" shrinkToFit="1"/>
    </xf>
    <xf numFmtId="182" fontId="12" fillId="0" borderId="8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2" fillId="0" borderId="64" xfId="0" applyNumberFormat="1" applyFont="1" applyFill="1" applyBorder="1" applyAlignment="1" applyProtection="1">
      <alignment horizontal="right" vertical="center" shrinkToFit="1"/>
    </xf>
    <xf numFmtId="182" fontId="12" fillId="0" borderId="99"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102"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145"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1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0" fontId="12" fillId="2" borderId="148"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2" fillId="0" borderId="72"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2" fillId="2" borderId="113" xfId="0" applyFont="1" applyFill="1" applyBorder="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114"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2"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2"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102" xfId="0" applyFont="1" applyFill="1" applyBorder="1" applyAlignment="1" applyProtection="1">
      <alignment horizontal="center" vertical="center"/>
    </xf>
    <xf numFmtId="0" fontId="12" fillId="2" borderId="147" xfId="0" applyFont="1" applyFill="1" applyBorder="1" applyAlignment="1" applyProtection="1">
      <alignment horizontal="center" vertical="center"/>
    </xf>
    <xf numFmtId="0" fontId="12" fillId="2" borderId="114" xfId="0" applyFont="1" applyFill="1" applyBorder="1" applyAlignment="1" applyProtection="1">
      <alignment horizontal="center" vertical="center"/>
    </xf>
    <xf numFmtId="0" fontId="12" fillId="2" borderId="148" xfId="0" applyFont="1" applyFill="1" applyBorder="1" applyAlignment="1" applyProtection="1">
      <alignment horizontal="center" vertical="center"/>
    </xf>
    <xf numFmtId="0" fontId="25" fillId="2" borderId="146"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5"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wrapText="1"/>
    </xf>
    <xf numFmtId="0" fontId="12" fillId="2" borderId="115" xfId="0" applyFont="1" applyFill="1" applyBorder="1" applyAlignment="1" applyProtection="1">
      <alignment horizontal="center" vertical="center" wrapText="1"/>
    </xf>
    <xf numFmtId="0" fontId="12" fillId="2" borderId="137"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0" fontId="12" fillId="0" borderId="135" xfId="0" applyFont="1" applyBorder="1" applyAlignment="1" applyProtection="1">
      <alignment horizontal="center" vertical="center"/>
    </xf>
    <xf numFmtId="0" fontId="12" fillId="0" borderId="13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1"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7"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48" xfId="0" applyFont="1" applyFill="1" applyBorder="1" applyAlignment="1" applyProtection="1">
      <alignment horizontal="center" vertical="center" wrapText="1"/>
    </xf>
    <xf numFmtId="0" fontId="12"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6"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5" xfId="0" applyFont="1" applyFill="1" applyBorder="1" applyAlignment="1" applyProtection="1">
      <alignment vertical="center" wrapText="1"/>
    </xf>
    <xf numFmtId="0" fontId="17" fillId="2" borderId="135"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6"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9"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137" xfId="0" applyFont="1" applyFill="1" applyBorder="1" applyAlignment="1" applyProtection="1">
      <alignment horizontal="center" vertical="center" wrapText="1"/>
    </xf>
    <xf numFmtId="0" fontId="17" fillId="2" borderId="118"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5" xfId="0" applyFont="1" applyBorder="1" applyAlignment="1" applyProtection="1">
      <alignment horizontal="center" vertical="center"/>
    </xf>
    <xf numFmtId="0" fontId="17" fillId="0" borderId="136"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8"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7"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48"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5" xfId="0" applyNumberFormat="1" applyFont="1" applyFill="1" applyBorder="1" applyAlignment="1" applyProtection="1">
      <alignment horizontal="right" vertical="center" shrinkToFit="1"/>
    </xf>
    <xf numFmtId="176" fontId="21" fillId="0" borderId="13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5"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5"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88" xfId="0" applyFont="1" applyBorder="1" applyAlignment="1">
      <alignment horizontal="center" vertical="center" wrapText="1"/>
    </xf>
    <xf numFmtId="0" fontId="66" fillId="0" borderId="71" xfId="0" applyFont="1" applyBorder="1" applyAlignment="1">
      <alignment horizontal="center" vertical="center" wrapText="1"/>
    </xf>
    <xf numFmtId="0" fontId="86" fillId="0" borderId="98" xfId="0" applyFont="1" applyBorder="1" applyAlignment="1">
      <alignment horizontal="center" vertical="center" wrapText="1"/>
    </xf>
    <xf numFmtId="0" fontId="86" fillId="0" borderId="95"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87" fillId="0" borderId="81"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26" xfId="0" applyFont="1" applyBorder="1" applyAlignment="1">
      <alignment horizontal="center" vertical="center"/>
    </xf>
    <xf numFmtId="0" fontId="66" fillId="0" borderId="22"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0" fontId="11" fillId="7" borderId="59" xfId="4" applyFill="1" applyBorder="1" applyAlignment="1" applyProtection="1">
      <alignment horizontal="lef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3287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aaa@aaa.aa.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2094</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6"/>
      <c r="V37" s="556"/>
      <c r="W37" s="557"/>
      <c r="X37" s="558"/>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5" t="s">
        <v>2201</v>
      </c>
      <c r="N42" s="556"/>
      <c r="O42" s="556"/>
      <c r="P42" s="556"/>
      <c r="Q42" s="556"/>
      <c r="R42" s="556"/>
      <c r="S42" s="556"/>
      <c r="T42" s="556"/>
      <c r="U42" s="556"/>
      <c r="V42" s="556"/>
      <c r="W42" s="557"/>
      <c r="X42" s="558"/>
      <c r="Y42" s="337"/>
      <c r="Z42" s="337"/>
      <c r="AA42" s="337"/>
    </row>
    <row r="43" spans="1:29" ht="20.100000000000001" customHeight="1">
      <c r="A43" s="337"/>
      <c r="B43" s="559"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0"/>
      <c r="C44" s="561" t="s">
        <v>33</v>
      </c>
      <c r="D44" s="561"/>
      <c r="E44" s="561"/>
      <c r="F44" s="561"/>
      <c r="G44" s="561"/>
      <c r="H44" s="561"/>
      <c r="I44" s="561"/>
      <c r="J44" s="561"/>
      <c r="K44" s="561"/>
      <c r="L44" s="561"/>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1169" t="s">
        <v>2205</v>
      </c>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0" t="s">
        <v>2117</v>
      </c>
      <c r="D51" s="529"/>
      <c r="E51" s="529"/>
      <c r="F51" s="529"/>
      <c r="G51" s="529"/>
      <c r="H51" s="529"/>
      <c r="I51" s="529"/>
      <c r="J51" s="529"/>
      <c r="K51" s="529"/>
      <c r="L51" s="529"/>
      <c r="M51" s="529" t="s">
        <v>37</v>
      </c>
      <c r="N51" s="529"/>
      <c r="O51" s="529"/>
      <c r="P51" s="529"/>
      <c r="Q51" s="529"/>
      <c r="R51" s="582" t="s">
        <v>43</v>
      </c>
      <c r="S51" s="583"/>
      <c r="T51" s="583"/>
      <c r="U51" s="583"/>
      <c r="V51" s="583"/>
      <c r="W51" s="584"/>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8" t="s">
        <v>44</v>
      </c>
      <c r="S52" s="530"/>
      <c r="T52" s="530"/>
      <c r="U52" s="530"/>
      <c r="V52" s="530"/>
      <c r="W52" s="352" t="s">
        <v>45</v>
      </c>
      <c r="X52" s="530"/>
      <c r="Y52" s="532"/>
      <c r="Z52" s="349"/>
      <c r="AA52" s="349"/>
    </row>
    <row r="53" spans="1:27" ht="33.950000000000003" customHeight="1">
      <c r="A53" s="337"/>
      <c r="B53" s="353">
        <v>1</v>
      </c>
      <c r="C53" s="585" t="s">
        <v>2206</v>
      </c>
      <c r="D53" s="586"/>
      <c r="E53" s="586"/>
      <c r="F53" s="586"/>
      <c r="G53" s="586"/>
      <c r="H53" s="586"/>
      <c r="I53" s="586"/>
      <c r="J53" s="586"/>
      <c r="K53" s="586"/>
      <c r="L53" s="587"/>
      <c r="M53" s="579" t="s">
        <v>2211</v>
      </c>
      <c r="N53" s="580"/>
      <c r="O53" s="580"/>
      <c r="P53" s="580"/>
      <c r="Q53" s="581"/>
      <c r="R53" s="572" t="s">
        <v>776</v>
      </c>
      <c r="S53" s="573"/>
      <c r="T53" s="573"/>
      <c r="U53" s="573"/>
      <c r="V53" s="574"/>
      <c r="W53" s="75" t="s">
        <v>777</v>
      </c>
      <c r="X53" s="76" t="s">
        <v>2214</v>
      </c>
      <c r="Y53" s="5" t="s">
        <v>2122</v>
      </c>
      <c r="Z53" s="354"/>
      <c r="AA53" s="355"/>
    </row>
    <row r="54" spans="1:27" ht="33.950000000000003" customHeight="1">
      <c r="A54" s="337"/>
      <c r="B54" s="356">
        <f>B53+1</f>
        <v>2</v>
      </c>
      <c r="C54" s="564" t="s">
        <v>2207</v>
      </c>
      <c r="D54" s="565"/>
      <c r="E54" s="565"/>
      <c r="F54" s="565"/>
      <c r="G54" s="565"/>
      <c r="H54" s="565"/>
      <c r="I54" s="565"/>
      <c r="J54" s="565"/>
      <c r="K54" s="565"/>
      <c r="L54" s="566"/>
      <c r="M54" s="575" t="s">
        <v>2211</v>
      </c>
      <c r="N54" s="576"/>
      <c r="O54" s="576"/>
      <c r="P54" s="576"/>
      <c r="Q54" s="577"/>
      <c r="R54" s="572" t="s">
        <v>776</v>
      </c>
      <c r="S54" s="573"/>
      <c r="T54" s="573"/>
      <c r="U54" s="573"/>
      <c r="V54" s="574"/>
      <c r="W54" s="70" t="s">
        <v>792</v>
      </c>
      <c r="X54" s="4" t="s">
        <v>2215</v>
      </c>
      <c r="Y54" s="5" t="s">
        <v>2122</v>
      </c>
      <c r="Z54" s="354"/>
      <c r="AA54" s="355"/>
    </row>
    <row r="55" spans="1:27" ht="33.950000000000003" customHeight="1">
      <c r="A55" s="337"/>
      <c r="B55" s="356">
        <f t="shared" ref="B55:B118" si="0">B54+1</f>
        <v>3</v>
      </c>
      <c r="C55" s="564" t="s">
        <v>2208</v>
      </c>
      <c r="D55" s="565"/>
      <c r="E55" s="565"/>
      <c r="F55" s="565"/>
      <c r="G55" s="565"/>
      <c r="H55" s="565"/>
      <c r="I55" s="565"/>
      <c r="J55" s="565"/>
      <c r="K55" s="565"/>
      <c r="L55" s="566"/>
      <c r="M55" s="572" t="s">
        <v>2211</v>
      </c>
      <c r="N55" s="573"/>
      <c r="O55" s="573"/>
      <c r="P55" s="573"/>
      <c r="Q55" s="574"/>
      <c r="R55" s="572" t="s">
        <v>776</v>
      </c>
      <c r="S55" s="573"/>
      <c r="T55" s="573"/>
      <c r="U55" s="573"/>
      <c r="V55" s="574"/>
      <c r="W55" s="70" t="s">
        <v>788</v>
      </c>
      <c r="X55" s="4" t="s">
        <v>2216</v>
      </c>
      <c r="Y55" s="5" t="s">
        <v>2128</v>
      </c>
      <c r="Z55" s="354"/>
      <c r="AA55" s="355"/>
    </row>
    <row r="56" spans="1:27" ht="33.950000000000003" customHeight="1">
      <c r="A56" s="337"/>
      <c r="B56" s="356">
        <f t="shared" si="0"/>
        <v>4</v>
      </c>
      <c r="C56" s="564" t="s">
        <v>2209</v>
      </c>
      <c r="D56" s="565"/>
      <c r="E56" s="565"/>
      <c r="F56" s="565"/>
      <c r="G56" s="565"/>
      <c r="H56" s="565"/>
      <c r="I56" s="565"/>
      <c r="J56" s="565"/>
      <c r="K56" s="565"/>
      <c r="L56" s="566"/>
      <c r="M56" s="572" t="s">
        <v>2212</v>
      </c>
      <c r="N56" s="573"/>
      <c r="O56" s="573"/>
      <c r="P56" s="573"/>
      <c r="Q56" s="574"/>
      <c r="R56" s="572" t="s">
        <v>658</v>
      </c>
      <c r="S56" s="573"/>
      <c r="T56" s="573"/>
      <c r="U56" s="573"/>
      <c r="V56" s="574"/>
      <c r="W56" s="70" t="s">
        <v>659</v>
      </c>
      <c r="X56" s="4" t="s">
        <v>2217</v>
      </c>
      <c r="Y56" s="5" t="s">
        <v>2137</v>
      </c>
      <c r="Z56" s="354"/>
      <c r="AA56" s="355"/>
    </row>
    <row r="57" spans="1:27" ht="33.950000000000003" customHeight="1">
      <c r="A57" s="337"/>
      <c r="B57" s="356">
        <f t="shared" si="0"/>
        <v>5</v>
      </c>
      <c r="C57" s="564" t="s">
        <v>2210</v>
      </c>
      <c r="D57" s="565"/>
      <c r="E57" s="565"/>
      <c r="F57" s="565"/>
      <c r="G57" s="565"/>
      <c r="H57" s="565"/>
      <c r="I57" s="565"/>
      <c r="J57" s="565"/>
      <c r="K57" s="565"/>
      <c r="L57" s="566"/>
      <c r="M57" s="572" t="s">
        <v>2213</v>
      </c>
      <c r="N57" s="573"/>
      <c r="O57" s="573"/>
      <c r="P57" s="573"/>
      <c r="Q57" s="574"/>
      <c r="R57" s="572" t="s">
        <v>721</v>
      </c>
      <c r="S57" s="573"/>
      <c r="T57" s="573"/>
      <c r="U57" s="573"/>
      <c r="V57" s="574"/>
      <c r="W57" s="70" t="s">
        <v>722</v>
      </c>
      <c r="X57" s="4" t="s">
        <v>2218</v>
      </c>
      <c r="Y57" s="5" t="s">
        <v>2129</v>
      </c>
      <c r="Z57" s="354"/>
      <c r="AA57" s="355"/>
    </row>
    <row r="58" spans="1:27" ht="33.950000000000003" customHeight="1">
      <c r="A58" s="337"/>
      <c r="B58" s="356">
        <f t="shared" si="0"/>
        <v>6</v>
      </c>
      <c r="C58" s="564" t="s">
        <v>2210</v>
      </c>
      <c r="D58" s="565"/>
      <c r="E58" s="565"/>
      <c r="F58" s="565"/>
      <c r="G58" s="565"/>
      <c r="H58" s="565"/>
      <c r="I58" s="565"/>
      <c r="J58" s="565"/>
      <c r="K58" s="565"/>
      <c r="L58" s="566"/>
      <c r="M58" s="572" t="s">
        <v>2213</v>
      </c>
      <c r="N58" s="573"/>
      <c r="O58" s="573"/>
      <c r="P58" s="573"/>
      <c r="Q58" s="574"/>
      <c r="R58" s="572" t="s">
        <v>721</v>
      </c>
      <c r="S58" s="573"/>
      <c r="T58" s="573"/>
      <c r="U58" s="573"/>
      <c r="V58" s="574"/>
      <c r="W58" s="70" t="s">
        <v>722</v>
      </c>
      <c r="X58" s="4" t="s">
        <v>2218</v>
      </c>
      <c r="Y58" s="5" t="s">
        <v>2129</v>
      </c>
      <c r="Z58" s="354"/>
      <c r="AA58" s="355"/>
    </row>
    <row r="59" spans="1:27" ht="33.950000000000003" customHeight="1">
      <c r="A59" s="337"/>
      <c r="B59" s="356">
        <f t="shared" si="0"/>
        <v>7</v>
      </c>
      <c r="C59" s="564" t="s">
        <v>2210</v>
      </c>
      <c r="D59" s="565"/>
      <c r="E59" s="565"/>
      <c r="F59" s="565"/>
      <c r="G59" s="565"/>
      <c r="H59" s="565"/>
      <c r="I59" s="565"/>
      <c r="J59" s="565"/>
      <c r="K59" s="565"/>
      <c r="L59" s="566"/>
      <c r="M59" s="572" t="s">
        <v>2213</v>
      </c>
      <c r="N59" s="573"/>
      <c r="O59" s="573"/>
      <c r="P59" s="573"/>
      <c r="Q59" s="574"/>
      <c r="R59" s="572" t="s">
        <v>721</v>
      </c>
      <c r="S59" s="573"/>
      <c r="T59" s="573"/>
      <c r="U59" s="573"/>
      <c r="V59" s="574"/>
      <c r="W59" s="528" t="s">
        <v>722</v>
      </c>
      <c r="X59" s="4" t="s">
        <v>2218</v>
      </c>
      <c r="Y59" s="5" t="s">
        <v>2150</v>
      </c>
      <c r="Z59" s="354"/>
      <c r="AA59" s="355"/>
    </row>
    <row r="60" spans="1:27" ht="33.950000000000003"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50000000000003"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50000000000003"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50000000000003"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50000000000003"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50000000000003"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50000000000003"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50000000000003"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50000000000003"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50000000000003"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50000000000003"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50000000000003"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50000000000003"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50000000000003"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50000000000003"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50000000000003"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50000000000003"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50000000000003"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50000000000003"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50000000000003"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50000000000003"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50000000000003"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50000000000003"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50000000000003"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50000000000003"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50000000000003"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50000000000003"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50000000000003"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50000000000003"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50000000000003"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50000000000003"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50000000000003"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50000000000003"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50000000000003"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50000000000003"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50000000000003"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50000000000003"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50000000000003"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50000000000003"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50000000000003"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50000000000003"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50000000000003"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50000000000003"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50000000000003"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50000000000003"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50000000000003"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50000000000003"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50000000000003"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50000000000003"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50000000000003"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50000000000003"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50000000000003"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50000000000003"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50000000000003"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50000000000003"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50000000000003"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50000000000003"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50000000000003"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50000000000003"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50000000000003"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50000000000003"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50000000000003"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50000000000003"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50000000000003"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50000000000003"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50000000000003"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50000000000003"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50000000000003"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50000000000003"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50000000000003"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50000000000003"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50000000000003"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50000000000003"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50000000000003"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50000000000003"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50000000000003"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50000000000003"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50000000000003"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50000000000003"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50000000000003"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50000000000003"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50000000000003"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50000000000003"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50000000000003"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50000000000003"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50000000000003"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50000000000003"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50000000000003"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50000000000003"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50000000000003"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50000000000003"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50000000000003"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50000000000003"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A172" sqref="AA172"/>
    </sheetView>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○○市</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2156</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○○ケアサービス</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○○ケアサービス</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100－1234</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東京都千代田区霞が関1-2-2</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○○ビル18F</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コウロウ　タロウ</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厚労　太郎</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03-3571-XXXX</v>
      </c>
      <c r="M13" s="837"/>
      <c r="N13" s="837"/>
      <c r="O13" s="837"/>
      <c r="P13" s="837"/>
      <c r="Q13" s="837"/>
      <c r="R13" s="837"/>
      <c r="S13" s="837"/>
      <c r="T13" s="837"/>
      <c r="U13" s="837"/>
      <c r="V13" s="836" t="s">
        <v>21</v>
      </c>
      <c r="W13" s="836"/>
      <c r="X13" s="836"/>
      <c r="Y13" s="836"/>
      <c r="Z13" s="837" t="str">
        <f>IF(基本情報入力シート!M46="","",基本情報入力シート!M46)</f>
        <v>aaa@aaa.aa.jp</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50195005</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6" t="s">
        <v>2067</v>
      </c>
      <c r="E19" s="696"/>
      <c r="F19" s="696"/>
      <c r="G19" s="696"/>
      <c r="H19" s="696"/>
      <c r="I19" s="696"/>
      <c r="J19" s="696"/>
      <c r="K19" s="696"/>
      <c r="L19" s="696"/>
      <c r="M19" s="696"/>
      <c r="N19" s="696"/>
      <c r="O19" s="696"/>
      <c r="P19" s="697"/>
      <c r="Q19" s="819">
        <f>SUM('別紙様式3-2（４・５月）'!N9,'別紙様式3-3（６月以降分）'!N7)</f>
        <v>4367023.8191430029</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6" t="s">
        <v>2068</v>
      </c>
      <c r="F20" s="696"/>
      <c r="G20" s="696"/>
      <c r="H20" s="696"/>
      <c r="I20" s="696"/>
      <c r="J20" s="696"/>
      <c r="K20" s="696"/>
      <c r="L20" s="696"/>
      <c r="M20" s="696"/>
      <c r="N20" s="696"/>
      <c r="O20" s="696"/>
      <c r="P20" s="894"/>
      <c r="Q20" s="698">
        <v>2799515</v>
      </c>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2105</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2084</v>
      </c>
      <c r="D21" s="842"/>
      <c r="E21" s="842"/>
      <c r="F21" s="842"/>
      <c r="G21" s="842"/>
      <c r="H21" s="842"/>
      <c r="I21" s="842"/>
      <c r="J21" s="842"/>
      <c r="K21" s="842"/>
      <c r="L21" s="842"/>
      <c r="M21" s="842"/>
      <c r="N21" s="842"/>
      <c r="O21" s="842"/>
      <c r="P21" s="842"/>
      <c r="Q21" s="819">
        <f>Q18-Q20</f>
        <v>47395490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2104</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2095</v>
      </c>
      <c r="D22" s="696"/>
      <c r="E22" s="696"/>
      <c r="F22" s="696"/>
      <c r="G22" s="696"/>
      <c r="H22" s="696"/>
      <c r="I22" s="696"/>
      <c r="J22" s="696"/>
      <c r="K22" s="696"/>
      <c r="L22" s="696"/>
      <c r="M22" s="696"/>
      <c r="N22" s="696"/>
      <c r="O22" s="696"/>
      <c r="P22" s="696"/>
      <c r="Q22" s="698">
        <v>48000000</v>
      </c>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2083</v>
      </c>
      <c r="D25" s="696"/>
      <c r="E25" s="696"/>
      <c r="F25" s="696"/>
      <c r="G25" s="696"/>
      <c r="H25" s="696"/>
      <c r="I25" s="696"/>
      <c r="J25" s="696"/>
      <c r="K25" s="696"/>
      <c r="L25" s="696"/>
      <c r="M25" s="696"/>
      <c r="N25" s="696"/>
      <c r="O25" s="696"/>
      <c r="P25" s="697"/>
      <c r="Q25" s="692">
        <f>SUM('別紙様式3-2（４・５月）'!N9,'別紙様式3-3（６月以降分）'!N7)</f>
        <v>4367023.8191430029</v>
      </c>
      <c r="R25" s="693"/>
      <c r="S25" s="693"/>
      <c r="T25" s="693"/>
      <c r="U25" s="693"/>
      <c r="V25" s="693"/>
      <c r="W25" s="115" t="s">
        <v>4</v>
      </c>
      <c r="X25" s="86" t="s">
        <v>75</v>
      </c>
      <c r="Y25" s="694" t="str">
        <f>IFERROR(IF(Q25&lt;=0,"",IF(Q26&gt;=Q25,"○","×")),"")</f>
        <v>×</v>
      </c>
      <c r="Z25" s="86" t="s">
        <v>75</v>
      </c>
      <c r="AA25" s="603" t="str">
        <f>IFERROR(IF(Y25="×",IF(Q28&gt;=Q25,"○","×"),""),"")</f>
        <v>○</v>
      </c>
      <c r="AB25" s="85"/>
      <c r="AC25" s="85"/>
      <c r="AD25" s="85"/>
      <c r="AE25" s="85"/>
      <c r="AF25" s="85"/>
      <c r="AG25" s="85"/>
      <c r="AH25" s="85"/>
      <c r="AI25" s="85"/>
      <c r="AJ25" s="85"/>
      <c r="AK25" s="85"/>
      <c r="AL25" s="85"/>
    </row>
    <row r="26" spans="1:53" ht="39.75" customHeight="1" thickBot="1">
      <c r="A26" s="85"/>
      <c r="B26" s="121" t="s">
        <v>2052</v>
      </c>
      <c r="C26" s="696" t="s">
        <v>2081</v>
      </c>
      <c r="D26" s="696"/>
      <c r="E26" s="696"/>
      <c r="F26" s="696"/>
      <c r="G26" s="696"/>
      <c r="H26" s="696"/>
      <c r="I26" s="696"/>
      <c r="J26" s="696"/>
      <c r="K26" s="696"/>
      <c r="L26" s="696"/>
      <c r="M26" s="696"/>
      <c r="N26" s="696"/>
      <c r="O26" s="696"/>
      <c r="P26" s="697"/>
      <c r="Q26" s="698">
        <v>3300000</v>
      </c>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2079</v>
      </c>
      <c r="D27" s="696"/>
      <c r="E27" s="696"/>
      <c r="F27" s="696"/>
      <c r="G27" s="696"/>
      <c r="H27" s="696"/>
      <c r="I27" s="696"/>
      <c r="J27" s="696"/>
      <c r="K27" s="696"/>
      <c r="L27" s="696"/>
      <c r="M27" s="696"/>
      <c r="N27" s="696"/>
      <c r="O27" s="696"/>
      <c r="P27" s="697"/>
      <c r="Q27" s="698">
        <v>1500000</v>
      </c>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2103</v>
      </c>
      <c r="AN27" s="608"/>
      <c r="AO27" s="608"/>
      <c r="AP27" s="608"/>
      <c r="AQ27" s="608"/>
      <c r="AR27" s="608"/>
      <c r="AS27" s="608"/>
      <c r="AT27" s="608"/>
      <c r="AU27" s="608"/>
      <c r="AV27" s="608"/>
      <c r="AW27" s="608"/>
      <c r="AX27" s="608"/>
      <c r="AY27" s="608"/>
      <c r="AZ27" s="608"/>
      <c r="BA27" s="609"/>
    </row>
    <row r="28" spans="1:53" ht="18" customHeight="1" thickBot="1">
      <c r="A28" s="85"/>
      <c r="B28" s="121" t="s">
        <v>2069</v>
      </c>
      <c r="C28" s="696" t="s">
        <v>2082</v>
      </c>
      <c r="D28" s="696"/>
      <c r="E28" s="696"/>
      <c r="F28" s="696"/>
      <c r="G28" s="696"/>
      <c r="H28" s="696"/>
      <c r="I28" s="696"/>
      <c r="J28" s="696"/>
      <c r="K28" s="696"/>
      <c r="L28" s="696"/>
      <c r="M28" s="696"/>
      <c r="N28" s="696"/>
      <c r="O28" s="696"/>
      <c r="P28" s="697"/>
      <c r="Q28" s="914">
        <f>Q26+Q27</f>
        <v>4800000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2116</v>
      </c>
      <c r="AN28" s="592"/>
      <c r="AO28" s="592"/>
      <c r="AP28" s="592"/>
      <c r="AQ28" s="592"/>
      <c r="AR28" s="592"/>
      <c r="AS28" s="592"/>
      <c r="AT28" s="592"/>
      <c r="AU28" s="592"/>
      <c r="AV28" s="592"/>
      <c r="AW28" s="592"/>
      <c r="AX28" s="592"/>
      <c r="AY28" s="592"/>
      <c r="AZ28" s="592"/>
      <c r="BA28" s="593"/>
    </row>
    <row r="29" spans="1:53" ht="18" customHeight="1">
      <c r="A29" s="85"/>
      <c r="B29" s="917" t="s">
        <v>2080</v>
      </c>
      <c r="C29" s="873" t="s">
        <v>1930</v>
      </c>
      <c r="D29" s="873"/>
      <c r="E29" s="874"/>
      <c r="F29" s="124"/>
      <c r="G29" s="878" t="s">
        <v>1922</v>
      </c>
      <c r="H29" s="879"/>
      <c r="I29" s="879"/>
      <c r="J29" s="880"/>
      <c r="K29" s="859" t="s">
        <v>1923</v>
      </c>
      <c r="L29" s="859"/>
      <c r="M29" s="859"/>
      <c r="N29" s="859"/>
      <c r="O29" s="861">
        <v>2.5000000000000001E-2</v>
      </c>
      <c r="P29" s="862"/>
      <c r="Q29" s="865" t="s">
        <v>1924</v>
      </c>
      <c r="R29" s="865"/>
      <c r="S29" s="865"/>
      <c r="T29" s="865"/>
      <c r="U29" s="867" t="s">
        <v>2221</v>
      </c>
      <c r="V29" s="868"/>
      <c r="W29" s="868"/>
      <c r="X29" s="868"/>
      <c r="Y29" s="868"/>
      <c r="Z29" s="868"/>
      <c r="AA29" s="868"/>
      <c r="AB29" s="868"/>
      <c r="AC29" s="868"/>
      <c r="AD29" s="868"/>
      <c r="AE29" s="868"/>
      <c r="AF29" s="868"/>
      <c r="AG29" s="868"/>
      <c r="AH29" s="868"/>
      <c r="AI29" s="868"/>
      <c r="AJ29" s="868"/>
      <c r="AK29" s="869"/>
      <c r="AL29" s="125"/>
      <c r="AM29" s="83" t="b">
        <v>1</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2177</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2099</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296012760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2106</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v>344012760</v>
      </c>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2098</v>
      </c>
      <c r="D38" s="851"/>
      <c r="E38" s="851"/>
      <c r="F38" s="851"/>
      <c r="G38" s="851"/>
      <c r="H38" s="851"/>
      <c r="I38" s="851"/>
      <c r="J38" s="851"/>
      <c r="K38" s="851"/>
      <c r="L38" s="851"/>
      <c r="M38" s="851"/>
      <c r="N38" s="851"/>
      <c r="O38" s="851"/>
      <c r="P38" s="852"/>
      <c r="Q38" s="856">
        <f>Q22</f>
        <v>48000000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294889129</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v>321895307</v>
      </c>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v>15672680</v>
      </c>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v>8379554</v>
      </c>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v>2312647</v>
      </c>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2179</v>
      </c>
      <c r="D44" s="910"/>
      <c r="E44" s="910"/>
      <c r="F44" s="910"/>
      <c r="G44" s="910"/>
      <c r="H44" s="910"/>
      <c r="I44" s="910"/>
      <c r="J44" s="910"/>
      <c r="K44" s="910"/>
      <c r="L44" s="910"/>
      <c r="M44" s="910"/>
      <c r="N44" s="910"/>
      <c r="O44" s="910"/>
      <c r="P44" s="911"/>
      <c r="Q44" s="891">
        <v>112647</v>
      </c>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2178</v>
      </c>
      <c r="D45" s="927"/>
      <c r="E45" s="927"/>
      <c r="F45" s="927"/>
      <c r="G45" s="927"/>
      <c r="H45" s="927"/>
      <c r="I45" s="927"/>
      <c r="J45" s="927"/>
      <c r="K45" s="927"/>
      <c r="L45" s="927"/>
      <c r="M45" s="927"/>
      <c r="N45" s="927"/>
      <c r="O45" s="927"/>
      <c r="P45" s="928"/>
      <c r="Q45" s="891">
        <v>528650</v>
      </c>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2096</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2180</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2107</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2101</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t="s">
        <v>2222</v>
      </c>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t="s">
        <v>2223</v>
      </c>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2157</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2100</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4928000</v>
      </c>
      <c r="U59" s="805"/>
      <c r="V59" s="805"/>
      <c r="W59" s="805"/>
      <c r="X59" s="805"/>
      <c r="Y59" s="167" t="s">
        <v>4</v>
      </c>
      <c r="Z59" s="168" t="s">
        <v>2071</v>
      </c>
      <c r="AA59" s="128"/>
      <c r="AB59" s="169"/>
      <c r="AC59" s="169"/>
      <c r="AD59" s="169"/>
      <c r="AE59" s="169"/>
      <c r="AF59" s="169"/>
      <c r="AG59" s="85" t="s">
        <v>75</v>
      </c>
      <c r="AH59" s="170" t="str">
        <f>IF(T60&lt;T59,"×","")</f>
        <v/>
      </c>
      <c r="AI59" s="85"/>
      <c r="AJ59" s="85"/>
      <c r="AK59" s="85"/>
      <c r="AL59" s="85"/>
      <c r="AM59" s="591" t="s">
        <v>2108</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v>5600500</v>
      </c>
      <c r="U60" s="922"/>
      <c r="V60" s="922"/>
      <c r="W60" s="922"/>
      <c r="X60" s="923"/>
      <c r="Y60" s="171" t="s">
        <v>4</v>
      </c>
      <c r="Z60" s="85"/>
      <c r="AA60" s="172" t="s">
        <v>12</v>
      </c>
      <c r="AB60" s="895">
        <f>IFERROR(T61/T59*100,0)</f>
        <v>78.453733766233768</v>
      </c>
      <c r="AC60" s="896"/>
      <c r="AD60" s="897"/>
      <c r="AE60" s="173" t="s">
        <v>13</v>
      </c>
      <c r="AF60" s="174" t="s">
        <v>67</v>
      </c>
      <c r="AG60" s="85" t="s">
        <v>75</v>
      </c>
      <c r="AH60" s="120" t="str">
        <f>IF(T59=0,"",(IF(AB60&gt;=200/3,"○","×")))</f>
        <v>○</v>
      </c>
      <c r="AI60" s="175"/>
      <c r="AJ60" s="175"/>
      <c r="AK60" s="175"/>
      <c r="AL60" s="175"/>
      <c r="AM60" s="591" t="s">
        <v>2109</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v>3866200</v>
      </c>
      <c r="U61" s="727"/>
      <c r="V61" s="727"/>
      <c r="W61" s="727"/>
      <c r="X61" s="728"/>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2111</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2181</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150000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812000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621" t="s">
        <v>2182</v>
      </c>
      <c r="D72" s="622"/>
      <c r="E72" s="783" t="s">
        <v>1993</v>
      </c>
      <c r="F72" s="784"/>
      <c r="G72" s="784"/>
      <c r="H72" s="784"/>
      <c r="I72" s="784"/>
      <c r="J72" s="784"/>
      <c r="K72" s="784"/>
      <c r="L72" s="784"/>
      <c r="M72" s="784"/>
      <c r="N72" s="784"/>
      <c r="O72" s="784"/>
      <c r="P72" s="784"/>
      <c r="Q72" s="784"/>
      <c r="R72" s="784"/>
      <c r="S72" s="784"/>
      <c r="T72" s="785"/>
      <c r="U72" s="765">
        <v>456000</v>
      </c>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79.385964912280699</v>
      </c>
      <c r="AD73" s="791"/>
      <c r="AE73" s="792"/>
      <c r="AF73" s="741" t="s">
        <v>13</v>
      </c>
      <c r="AG73" s="741" t="s">
        <v>67</v>
      </c>
      <c r="AH73" s="742" t="s">
        <v>75</v>
      </c>
      <c r="AI73" s="603" t="str">
        <f>IF('別紙様式3-2（４・５月）'!AF5="","",IF(AND(AC73&gt;=200/3,AC73&lt;100),"○","×"))</f>
        <v>○</v>
      </c>
      <c r="AJ73" s="175"/>
      <c r="AK73" s="85"/>
      <c r="AL73" s="175"/>
      <c r="AM73" s="930" t="s">
        <v>2086</v>
      </c>
      <c r="AN73" s="931"/>
      <c r="AO73" s="931"/>
      <c r="AP73" s="931"/>
      <c r="AQ73" s="931"/>
      <c r="AR73" s="931"/>
      <c r="AS73" s="931"/>
      <c r="AT73" s="931"/>
      <c r="AU73" s="931"/>
      <c r="AV73" s="931"/>
      <c r="AW73" s="931"/>
      <c r="AX73" s="931"/>
      <c r="AY73" s="931"/>
      <c r="AZ73" s="931"/>
      <c r="BA73" s="932"/>
    </row>
    <row r="74" spans="1:82" ht="12.95"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v>362000</v>
      </c>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5"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5" customHeight="1" thickBot="1">
      <c r="A76" s="85"/>
      <c r="B76" s="85"/>
      <c r="C76" s="796" t="s">
        <v>1994</v>
      </c>
      <c r="D76" s="797"/>
      <c r="E76" s="783" t="s">
        <v>2085</v>
      </c>
      <c r="F76" s="784"/>
      <c r="G76" s="784"/>
      <c r="H76" s="784"/>
      <c r="I76" s="784"/>
      <c r="J76" s="784"/>
      <c r="K76" s="784"/>
      <c r="L76" s="784"/>
      <c r="M76" s="784"/>
      <c r="N76" s="784"/>
      <c r="O76" s="784"/>
      <c r="P76" s="784"/>
      <c r="Q76" s="784"/>
      <c r="R76" s="784"/>
      <c r="S76" s="784"/>
      <c r="T76" s="785"/>
      <c r="U76" s="765">
        <v>356000</v>
      </c>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73.595505617977537</v>
      </c>
      <c r="AD77" s="791"/>
      <c r="AE77" s="792"/>
      <c r="AF77" s="741" t="s">
        <v>13</v>
      </c>
      <c r="AG77" s="741" t="s">
        <v>67</v>
      </c>
      <c r="AH77" s="742" t="s">
        <v>75</v>
      </c>
      <c r="AI77" s="603" t="str">
        <f>IF('別紙様式3-2（４・５月）'!AF5="","",IF(AND(AC77&gt;=200/3,AC77&lt;100),"○","×"))</f>
        <v>○</v>
      </c>
      <c r="AJ77" s="175"/>
      <c r="AK77" s="175"/>
      <c r="AL77" s="175"/>
      <c r="AM77" s="946" t="s">
        <v>2087</v>
      </c>
      <c r="AN77" s="947"/>
      <c r="AO77" s="947"/>
      <c r="AP77" s="947"/>
      <c r="AQ77" s="947"/>
      <c r="AR77" s="947"/>
      <c r="AS77" s="947"/>
      <c r="AT77" s="947"/>
      <c r="AU77" s="947"/>
      <c r="AV77" s="947"/>
      <c r="AW77" s="947"/>
      <c r="AX77" s="947"/>
      <c r="AY77" s="947"/>
      <c r="AZ77" s="947"/>
      <c r="BA77" s="948"/>
    </row>
    <row r="78" spans="1:82" ht="12.95"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v>262000</v>
      </c>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5"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該当</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2"/>
      <c r="C95" s="213" t="s">
        <v>1905</v>
      </c>
      <c r="D95" s="800" t="s">
        <v>2159</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2160</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t="s">
        <v>2224</v>
      </c>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2088</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t="s">
        <v>2225</v>
      </c>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2088</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2162</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2161</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v>
      </c>
      <c r="T117" s="627" t="s">
        <v>2072</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2073</v>
      </c>
      <c r="C118" s="625"/>
      <c r="D118" s="625"/>
      <c r="E118" s="625"/>
      <c r="F118" s="625"/>
      <c r="G118" s="625"/>
      <c r="H118" s="625"/>
      <c r="I118" s="625"/>
      <c r="J118" s="625"/>
      <c r="K118" s="625"/>
      <c r="L118" s="625"/>
      <c r="M118" s="625"/>
      <c r="N118" s="625"/>
      <c r="O118" s="625"/>
      <c r="P118" s="625"/>
      <c r="Q118" s="626"/>
      <c r="R118" s="261" t="s">
        <v>127</v>
      </c>
      <c r="S118" s="265" t="str">
        <f>'別紙様式3-3（６月以降分）'!Z7</f>
        <v>○</v>
      </c>
      <c r="T118" s="627" t="s">
        <v>2072</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1" t="s">
        <v>2112</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2110</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該当</v>
      </c>
      <c r="AJ131" s="656"/>
      <c r="AK131" s="657"/>
      <c r="AL131" s="85"/>
      <c r="AT131" s="97"/>
      <c r="AU131" s="97"/>
      <c r="AV131" s="97"/>
      <c r="AW131" s="97"/>
      <c r="AX131" s="97"/>
    </row>
    <row r="132" spans="1:53" ht="38.25" customHeight="1" thickBot="1">
      <c r="A132" s="85"/>
      <c r="B132" s="193" t="s">
        <v>127</v>
      </c>
      <c r="C132" s="888" t="s">
        <v>2173</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2171</v>
      </c>
      <c r="AO132" s="956"/>
      <c r="AP132" s="956"/>
      <c r="AQ132" s="956"/>
      <c r="AR132" s="956"/>
      <c r="AS132" s="956"/>
      <c r="AT132" s="956"/>
      <c r="AU132" s="956"/>
      <c r="AV132" s="956"/>
      <c r="AW132" s="956"/>
      <c r="AX132" s="956"/>
      <c r="AY132" s="957"/>
    </row>
    <row r="133" spans="1:53" ht="7.5" customHeight="1" thickBot="1">
      <c r="A133" s="85"/>
      <c r="B133" s="193"/>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85"/>
      <c r="AT133" s="97"/>
      <c r="AU133" s="97"/>
      <c r="AV133" s="97"/>
      <c r="AW133" s="97"/>
      <c r="AX133" s="97"/>
    </row>
    <row r="134" spans="1:53" s="506" customFormat="1" ht="13.5" customHeight="1" thickBot="1">
      <c r="A134" s="503"/>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2" t="str">
        <f>IF(AI131="該当",IF((IF(COUNTIF(AM135:AM138,TRUE)&gt;=1,1,0)+IF(COUNTIF(AM139:AM142,TRUE)&gt;=1,1,0)+IF(COUNTIF(AM143:AM147,TRUE)&gt;=1,1,0)+IF(COUNTIF(AM148:AM151,TRUE)&gt;=1,1,0)+IF(COUNTIF(AM152:AM155,TRUE)&gt;=1,1,0)+IF(COUNTIF(AM156:AM159,TRUE)&gt;=1,1,0))&gt;=3,"○","×"),IF(COUNTIF(AM135:AM159,TRUE)&gt;=1,"○","×"))</f>
        <v>○</v>
      </c>
      <c r="AL134" s="503"/>
      <c r="AM134" s="504" t="s">
        <v>2090</v>
      </c>
      <c r="AN134" s="961" t="s">
        <v>2089</v>
      </c>
      <c r="AO134" s="962"/>
      <c r="AP134" s="962"/>
      <c r="AQ134" s="962"/>
      <c r="AR134" s="962"/>
      <c r="AS134" s="962"/>
      <c r="AT134" s="962"/>
      <c r="AU134" s="962"/>
      <c r="AV134" s="962"/>
      <c r="AW134" s="962"/>
      <c r="AX134" s="962"/>
      <c r="AY134" s="963"/>
    </row>
    <row r="135" spans="1:53" s="506" customFormat="1" ht="14.25" customHeight="1">
      <c r="A135" s="503"/>
      <c r="B135" s="675" t="s">
        <v>2163</v>
      </c>
      <c r="C135" s="676"/>
      <c r="D135" s="676"/>
      <c r="E135" s="677"/>
      <c r="F135" s="505"/>
      <c r="G135" s="967" t="s">
        <v>2183</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3"/>
      <c r="AM135" s="84" t="b">
        <v>0</v>
      </c>
    </row>
    <row r="136" spans="1:53" s="506" customFormat="1" ht="13.5" customHeight="1">
      <c r="A136" s="503"/>
      <c r="B136" s="678"/>
      <c r="C136" s="679"/>
      <c r="D136" s="679"/>
      <c r="E136" s="680"/>
      <c r="F136" s="507"/>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8"/>
      <c r="AL136" s="503"/>
      <c r="AM136" s="509" t="b">
        <v>0</v>
      </c>
      <c r="AN136" s="958"/>
      <c r="AO136" s="958"/>
      <c r="AP136" s="958"/>
      <c r="AQ136" s="958"/>
      <c r="AR136" s="958"/>
      <c r="AS136" s="958"/>
      <c r="AT136" s="958"/>
      <c r="AU136" s="958"/>
      <c r="AV136" s="958"/>
      <c r="AW136" s="958"/>
      <c r="AX136" s="958"/>
      <c r="AY136" s="958"/>
    </row>
    <row r="137" spans="1:53" s="506" customFormat="1" ht="13.5" customHeight="1">
      <c r="A137" s="503"/>
      <c r="B137" s="678"/>
      <c r="C137" s="679"/>
      <c r="D137" s="679"/>
      <c r="E137" s="680"/>
      <c r="F137" s="507"/>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8"/>
      <c r="AL137" s="503"/>
      <c r="AM137" s="509" t="b">
        <v>0</v>
      </c>
      <c r="AN137" s="958"/>
      <c r="AO137" s="958"/>
      <c r="AP137" s="958"/>
      <c r="AQ137" s="958"/>
      <c r="AR137" s="958"/>
      <c r="AS137" s="958"/>
      <c r="AT137" s="958"/>
      <c r="AU137" s="958"/>
      <c r="AV137" s="958"/>
      <c r="AW137" s="958"/>
      <c r="AX137" s="958"/>
      <c r="AY137" s="958"/>
    </row>
    <row r="138" spans="1:53" s="506" customFormat="1" ht="13.5" customHeight="1">
      <c r="A138" s="503"/>
      <c r="B138" s="681"/>
      <c r="C138" s="682"/>
      <c r="D138" s="682"/>
      <c r="E138" s="683"/>
      <c r="F138" s="510"/>
      <c r="G138" s="969" t="s">
        <v>2184</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1"/>
      <c r="AL138" s="503"/>
      <c r="AM138" s="509" t="b">
        <v>1</v>
      </c>
    </row>
    <row r="139" spans="1:53" s="506" customFormat="1" ht="24.75" customHeight="1">
      <c r="A139" s="503"/>
      <c r="B139" s="675" t="s">
        <v>2164</v>
      </c>
      <c r="C139" s="676"/>
      <c r="D139" s="676"/>
      <c r="E139" s="677"/>
      <c r="F139" s="512"/>
      <c r="G139" s="666" t="s">
        <v>2185</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3"/>
      <c r="AL139" s="503"/>
      <c r="AM139" s="509" t="b">
        <v>0</v>
      </c>
    </row>
    <row r="140" spans="1:53" s="506" customFormat="1" ht="13.5" customHeight="1">
      <c r="A140" s="503"/>
      <c r="B140" s="678"/>
      <c r="C140" s="679"/>
      <c r="D140" s="679"/>
      <c r="E140" s="680"/>
      <c r="F140" s="507"/>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4"/>
      <c r="AL140" s="503"/>
      <c r="AM140" s="509" t="b">
        <v>0</v>
      </c>
      <c r="AN140" s="958"/>
      <c r="AO140" s="958"/>
      <c r="AP140" s="958"/>
      <c r="AQ140" s="958"/>
      <c r="AR140" s="958"/>
      <c r="AS140" s="958"/>
      <c r="AT140" s="958"/>
      <c r="AU140" s="958"/>
      <c r="AV140" s="958"/>
      <c r="AW140" s="958"/>
      <c r="AX140" s="958"/>
      <c r="AY140" s="958"/>
    </row>
    <row r="141" spans="1:53" s="506" customFormat="1" ht="13.5" customHeight="1">
      <c r="A141" s="503"/>
      <c r="B141" s="678"/>
      <c r="C141" s="679"/>
      <c r="D141" s="679"/>
      <c r="E141" s="680"/>
      <c r="F141" s="507"/>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8"/>
      <c r="AL141" s="503"/>
      <c r="AM141" s="509" t="b">
        <v>0</v>
      </c>
      <c r="AN141" s="958"/>
      <c r="AO141" s="958"/>
      <c r="AP141" s="958"/>
      <c r="AQ141" s="958"/>
      <c r="AR141" s="958"/>
      <c r="AS141" s="958"/>
      <c r="AT141" s="958"/>
      <c r="AU141" s="958"/>
      <c r="AV141" s="958"/>
      <c r="AW141" s="958"/>
      <c r="AX141" s="958"/>
      <c r="AY141" s="958"/>
    </row>
    <row r="142" spans="1:53" s="506" customFormat="1" ht="13.5" customHeight="1">
      <c r="A142" s="503"/>
      <c r="B142" s="681"/>
      <c r="C142" s="682"/>
      <c r="D142" s="682"/>
      <c r="E142" s="683"/>
      <c r="F142" s="515"/>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3"/>
      <c r="AM142" s="509" t="b">
        <v>0</v>
      </c>
    </row>
    <row r="143" spans="1:53" s="506" customFormat="1" ht="13.5" customHeight="1">
      <c r="A143" s="503"/>
      <c r="B143" s="675" t="s">
        <v>2165</v>
      </c>
      <c r="C143" s="676"/>
      <c r="D143" s="676"/>
      <c r="E143" s="677"/>
      <c r="F143" s="516"/>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4"/>
      <c r="AL143" s="503"/>
      <c r="AM143" s="509" t="b">
        <v>0</v>
      </c>
    </row>
    <row r="144" spans="1:53" s="506" customFormat="1" ht="22.5" customHeight="1">
      <c r="A144" s="503"/>
      <c r="B144" s="678"/>
      <c r="C144" s="679"/>
      <c r="D144" s="679"/>
      <c r="E144" s="680"/>
      <c r="F144" s="507"/>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8"/>
      <c r="AL144" s="503"/>
      <c r="AM144" s="509" t="b">
        <v>0</v>
      </c>
      <c r="AN144" s="958"/>
      <c r="AO144" s="958"/>
      <c r="AP144" s="958"/>
      <c r="AQ144" s="958"/>
      <c r="AR144" s="958"/>
      <c r="AS144" s="958"/>
      <c r="AT144" s="958"/>
      <c r="AU144" s="958"/>
      <c r="AV144" s="958"/>
      <c r="AW144" s="958"/>
      <c r="AX144" s="958"/>
      <c r="AY144" s="958"/>
    </row>
    <row r="145" spans="1:51" s="506" customFormat="1" ht="13.5" customHeight="1">
      <c r="A145" s="503"/>
      <c r="B145" s="678"/>
      <c r="C145" s="679"/>
      <c r="D145" s="679"/>
      <c r="E145" s="680"/>
      <c r="F145" s="507"/>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8"/>
      <c r="AL145" s="503"/>
      <c r="AM145" s="509" t="b">
        <v>0</v>
      </c>
      <c r="AN145" s="958"/>
      <c r="AO145" s="958"/>
      <c r="AP145" s="958"/>
      <c r="AQ145" s="958"/>
      <c r="AR145" s="958"/>
      <c r="AS145" s="958"/>
      <c r="AT145" s="958"/>
      <c r="AU145" s="958"/>
      <c r="AV145" s="958"/>
      <c r="AW145" s="958"/>
      <c r="AX145" s="958"/>
      <c r="AY145" s="958"/>
    </row>
    <row r="146" spans="1:51" s="506" customFormat="1" ht="13.5" customHeight="1">
      <c r="A146" s="503"/>
      <c r="B146" s="678"/>
      <c r="C146" s="679"/>
      <c r="D146" s="679"/>
      <c r="E146" s="680" t="b">
        <v>0</v>
      </c>
      <c r="F146" s="510"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8"/>
      <c r="AL146" s="503"/>
      <c r="AM146" s="509" t="b">
        <v>0</v>
      </c>
      <c r="AN146" s="517"/>
      <c r="AO146" s="517"/>
      <c r="AP146" s="517"/>
      <c r="AQ146" s="517"/>
      <c r="AR146" s="517"/>
      <c r="AS146" s="517"/>
      <c r="AT146" s="517"/>
      <c r="AU146" s="517"/>
      <c r="AV146" s="517"/>
      <c r="AW146" s="517"/>
      <c r="AX146" s="517"/>
      <c r="AY146" s="517"/>
    </row>
    <row r="147" spans="1:51" s="506" customFormat="1" ht="13.5" customHeight="1">
      <c r="A147" s="503"/>
      <c r="B147" s="681"/>
      <c r="C147" s="682"/>
      <c r="D147" s="682"/>
      <c r="E147" s="683" t="b">
        <v>0</v>
      </c>
      <c r="F147" s="510" t="b">
        <v>0</v>
      </c>
      <c r="G147" s="719" t="s">
        <v>2166</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3"/>
      <c r="AM147" s="509" t="b">
        <v>0</v>
      </c>
    </row>
    <row r="148" spans="1:51" s="506" customFormat="1" ht="21" customHeight="1">
      <c r="A148" s="503"/>
      <c r="B148" s="675" t="s">
        <v>2167</v>
      </c>
      <c r="C148" s="676"/>
      <c r="D148" s="676"/>
      <c r="E148" s="677"/>
      <c r="F148" s="512"/>
      <c r="G148" s="721" t="s">
        <v>2168</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4"/>
      <c r="AL148" s="503"/>
      <c r="AM148" s="509" t="b">
        <v>0</v>
      </c>
    </row>
    <row r="149" spans="1:51" s="506" customFormat="1" ht="13.5" customHeight="1">
      <c r="A149" s="503"/>
      <c r="B149" s="678"/>
      <c r="C149" s="679"/>
      <c r="D149" s="679"/>
      <c r="E149" s="680"/>
      <c r="F149" s="507"/>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4"/>
      <c r="AL149" s="439"/>
      <c r="AM149" s="509" t="b">
        <v>0</v>
      </c>
      <c r="AN149" s="958"/>
      <c r="AO149" s="958"/>
      <c r="AP149" s="958"/>
      <c r="AQ149" s="958"/>
      <c r="AR149" s="958"/>
      <c r="AS149" s="958"/>
      <c r="AT149" s="958"/>
      <c r="AU149" s="958"/>
      <c r="AV149" s="958"/>
      <c r="AW149" s="958"/>
      <c r="AX149" s="958"/>
      <c r="AY149" s="958"/>
    </row>
    <row r="150" spans="1:51" s="506" customFormat="1" ht="13.5" customHeight="1">
      <c r="A150" s="503"/>
      <c r="B150" s="678"/>
      <c r="C150" s="679"/>
      <c r="D150" s="679"/>
      <c r="E150" s="680" t="b">
        <v>1</v>
      </c>
      <c r="F150" s="507"/>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8"/>
      <c r="AL150" s="503"/>
      <c r="AM150" s="509" t="b">
        <v>1</v>
      </c>
      <c r="AN150" s="958"/>
      <c r="AO150" s="958"/>
      <c r="AP150" s="958"/>
      <c r="AQ150" s="958"/>
      <c r="AR150" s="958"/>
      <c r="AS150" s="958"/>
      <c r="AT150" s="958"/>
      <c r="AU150" s="958"/>
      <c r="AV150" s="958"/>
      <c r="AW150" s="958"/>
      <c r="AX150" s="958"/>
      <c r="AY150" s="958"/>
    </row>
    <row r="151" spans="1:51" s="506" customFormat="1" ht="13.5" customHeight="1">
      <c r="A151" s="503"/>
      <c r="B151" s="681"/>
      <c r="C151" s="682"/>
      <c r="D151" s="682"/>
      <c r="E151" s="683"/>
      <c r="F151" s="515"/>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3"/>
      <c r="AM151" s="509" t="b">
        <v>0</v>
      </c>
    </row>
    <row r="152" spans="1:51" s="506" customFormat="1" ht="13.5" customHeight="1">
      <c r="A152" s="503"/>
      <c r="B152" s="675" t="s">
        <v>2169</v>
      </c>
      <c r="C152" s="676"/>
      <c r="D152" s="676"/>
      <c r="E152" s="677"/>
      <c r="F152" s="516"/>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4"/>
      <c r="AL152" s="503"/>
      <c r="AM152" s="509" t="b">
        <v>1</v>
      </c>
    </row>
    <row r="153" spans="1:51" s="506" customFormat="1" ht="21" customHeight="1">
      <c r="A153" s="503"/>
      <c r="B153" s="678"/>
      <c r="C153" s="679"/>
      <c r="D153" s="679"/>
      <c r="E153" s="680" t="b">
        <v>1</v>
      </c>
      <c r="F153" s="507"/>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8"/>
      <c r="AL153" s="503"/>
      <c r="AM153" s="509" t="b">
        <v>1</v>
      </c>
      <c r="AN153" s="958"/>
      <c r="AO153" s="958"/>
      <c r="AP153" s="958"/>
      <c r="AQ153" s="958"/>
      <c r="AR153" s="958"/>
      <c r="AS153" s="958"/>
      <c r="AT153" s="958"/>
      <c r="AU153" s="958"/>
      <c r="AV153" s="958"/>
      <c r="AW153" s="958"/>
      <c r="AX153" s="958"/>
      <c r="AY153" s="958"/>
    </row>
    <row r="154" spans="1:51" s="506" customFormat="1" ht="13.5" customHeight="1">
      <c r="A154" s="503"/>
      <c r="B154" s="678"/>
      <c r="C154" s="679"/>
      <c r="D154" s="679"/>
      <c r="E154" s="680"/>
      <c r="F154" s="507"/>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8"/>
      <c r="AL154" s="503"/>
      <c r="AM154" s="509" t="b">
        <v>0</v>
      </c>
      <c r="AN154" s="958"/>
      <c r="AO154" s="958"/>
      <c r="AP154" s="958"/>
      <c r="AQ154" s="958"/>
      <c r="AR154" s="958"/>
      <c r="AS154" s="958"/>
      <c r="AT154" s="958"/>
      <c r="AU154" s="958"/>
      <c r="AV154" s="958"/>
      <c r="AW154" s="958"/>
      <c r="AX154" s="958"/>
      <c r="AY154" s="958"/>
    </row>
    <row r="155" spans="1:51" s="506" customFormat="1" ht="13.5" customHeight="1">
      <c r="A155" s="503"/>
      <c r="B155" s="681"/>
      <c r="C155" s="682"/>
      <c r="D155" s="682"/>
      <c r="E155" s="683" t="b">
        <v>1</v>
      </c>
      <c r="F155" s="515"/>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9"/>
      <c r="AL155" s="503"/>
      <c r="AM155" s="509" t="b">
        <v>0</v>
      </c>
    </row>
    <row r="156" spans="1:51" s="506" customFormat="1" ht="13.5" customHeight="1">
      <c r="A156" s="503"/>
      <c r="B156" s="675" t="s">
        <v>2170</v>
      </c>
      <c r="C156" s="676"/>
      <c r="D156" s="676"/>
      <c r="E156" s="677"/>
      <c r="F156" s="516"/>
      <c r="G156" s="684" t="s">
        <v>2186</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20"/>
      <c r="AM156" s="509" t="b">
        <v>0</v>
      </c>
      <c r="AN156"/>
      <c r="AO156"/>
      <c r="AP156"/>
    </row>
    <row r="157" spans="1:51" customFormat="1" ht="13.5" customHeight="1">
      <c r="A157" s="439"/>
      <c r="B157" s="678"/>
      <c r="C157" s="679"/>
      <c r="D157" s="679"/>
      <c r="E157" s="680"/>
      <c r="F157" s="507"/>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8"/>
      <c r="AL157" s="503"/>
      <c r="AM157" s="509" t="b">
        <v>0</v>
      </c>
      <c r="AN157" s="958"/>
      <c r="AO157" s="958"/>
      <c r="AP157" s="958"/>
      <c r="AQ157" s="958"/>
      <c r="AR157" s="958"/>
      <c r="AS157" s="958"/>
      <c r="AT157" s="958"/>
      <c r="AU157" s="958"/>
      <c r="AV157" s="958"/>
      <c r="AW157" s="958"/>
      <c r="AX157" s="958"/>
      <c r="AY157" s="958"/>
    </row>
    <row r="158" spans="1:51" customFormat="1" ht="13.5" customHeight="1">
      <c r="A158" s="439"/>
      <c r="B158" s="678"/>
      <c r="C158" s="679"/>
      <c r="D158" s="679"/>
      <c r="E158" s="680"/>
      <c r="F158" s="507"/>
      <c r="G158" s="665" t="s">
        <v>2187</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8"/>
      <c r="AL158" s="503"/>
      <c r="AM158" s="509" t="b">
        <v>0</v>
      </c>
      <c r="AN158" s="958"/>
      <c r="AO158" s="958"/>
      <c r="AP158" s="958"/>
      <c r="AQ158" s="958"/>
      <c r="AR158" s="958"/>
      <c r="AS158" s="958"/>
      <c r="AT158" s="958"/>
      <c r="AU158" s="958"/>
      <c r="AV158" s="958"/>
      <c r="AW158" s="958"/>
      <c r="AX158" s="958"/>
      <c r="AY158" s="958"/>
    </row>
    <row r="159" spans="1:51" customFormat="1" ht="13.5" customHeight="1" thickBot="1">
      <c r="A159" s="439"/>
      <c r="B159" s="681"/>
      <c r="C159" s="682"/>
      <c r="D159" s="682"/>
      <c r="E159" s="683" t="b">
        <v>1</v>
      </c>
      <c r="F159" s="521"/>
      <c r="G159" s="960" t="s">
        <v>2188</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2"/>
      <c r="AL159" s="439"/>
      <c r="AM159" s="84" t="b">
        <v>0</v>
      </c>
    </row>
    <row r="160" spans="1:51" ht="12.75" customHeight="1">
      <c r="A160" s="85"/>
      <c r="B160" s="193"/>
      <c r="C160" s="437"/>
      <c r="D160" s="437"/>
      <c r="E160" s="437"/>
      <c r="F160" s="437"/>
      <c r="G160" s="437"/>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2189</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2172</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v>7</v>
      </c>
      <c r="F170" s="713"/>
      <c r="G170" s="312" t="s">
        <v>2</v>
      </c>
      <c r="H170" s="712" t="s">
        <v>80</v>
      </c>
      <c r="I170" s="713"/>
      <c r="J170" s="312" t="s">
        <v>3</v>
      </c>
      <c r="K170" s="712" t="s">
        <v>80</v>
      </c>
      <c r="L170" s="713"/>
      <c r="M170" s="312" t="s">
        <v>5</v>
      </c>
      <c r="N170" s="309"/>
      <c r="O170" s="714" t="s">
        <v>22</v>
      </c>
      <c r="P170" s="714"/>
      <c r="Q170" s="714"/>
      <c r="R170" s="705" t="str">
        <f>IF(H7="","",H7)</f>
        <v>○○ケアサービス</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t="s">
        <v>2226</v>
      </c>
      <c r="U171" s="711"/>
      <c r="V171" s="711"/>
      <c r="W171" s="711"/>
      <c r="X171" s="711"/>
      <c r="Y171" s="710" t="s">
        <v>33</v>
      </c>
      <c r="Z171" s="710"/>
      <c r="AA171" s="711" t="s">
        <v>2227</v>
      </c>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2061</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2192</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IF(M81="✓","",IF(AI83="該当",IF(AND(T88="○",T94="○"),"○","×"),""))</f>
        <v>○</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IF(M81="✓","",IF(AI85="該当",IF(OR(T88="○",T94="○"),"○","×"),""))</f>
        <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7"/>
  <conditionalFormatting sqref="B52:AK55">
    <cfRule type="expression" dxfId="79" priority="68">
      <formula>$Q$45=""</formula>
    </cfRule>
  </conditionalFormatting>
  <conditionalFormatting sqref="B83:AK83">
    <cfRule type="expression" dxfId="78" priority="65">
      <formula>$AI$83=""</formula>
    </cfRule>
  </conditionalFormatting>
  <conditionalFormatting sqref="B85:AK85">
    <cfRule type="expression" dxfId="77" priority="63">
      <formula>$AI$85=""</formula>
    </cfRule>
  </conditionalFormatting>
  <conditionalFormatting sqref="B106:AK111">
    <cfRule type="expression" dxfId="76" priority="62">
      <formula>$AM$105="記入不要"</formula>
    </cfRule>
  </conditionalFormatting>
  <conditionalFormatting sqref="S116">
    <cfRule type="expression" dxfId="75" priority="60">
      <formula>$S$116="○"</formula>
    </cfRule>
  </conditionalFormatting>
  <conditionalFormatting sqref="S117">
    <cfRule type="expression" dxfId="74" priority="59">
      <formula>$S$117="○"</formula>
    </cfRule>
  </conditionalFormatting>
  <conditionalFormatting sqref="S118">
    <cfRule type="expression" dxfId="73" priority="58">
      <formula>$S$118="○"</formula>
    </cfRule>
  </conditionalFormatting>
  <conditionalFormatting sqref="B128:AK129">
    <cfRule type="expression" dxfId="72" priority="53">
      <formula>$AI$128=""</formula>
    </cfRule>
  </conditionalFormatting>
  <conditionalFormatting sqref="B131:AK133 B160:AK160">
    <cfRule type="expression" dxfId="71" priority="52">
      <formula>$AI$131=""</formula>
    </cfRule>
  </conditionalFormatting>
  <conditionalFormatting sqref="B83:AK100">
    <cfRule type="expression" dxfId="70" priority="51">
      <formula>$AM$81=TRUE</formula>
    </cfRule>
  </conditionalFormatting>
  <conditionalFormatting sqref="B104:AK111">
    <cfRule type="expression" dxfId="69" priority="50">
      <formula>$AM$102=TRUE</formula>
    </cfRule>
  </conditionalFormatting>
  <conditionalFormatting sqref="B27:Z27">
    <cfRule type="expression" dxfId="68" priority="47">
      <formula>$Y$25="○"</formula>
    </cfRule>
  </conditionalFormatting>
  <conditionalFormatting sqref="Z25:Z26">
    <cfRule type="expression" dxfId="67" priority="44">
      <formula>$Y$25="○"</formula>
    </cfRule>
  </conditionalFormatting>
  <conditionalFormatting sqref="Y25:Y26">
    <cfRule type="expression" dxfId="66" priority="43">
      <formula>$Y$25="○"</formula>
    </cfRule>
  </conditionalFormatting>
  <conditionalFormatting sqref="AA25">
    <cfRule type="expression" dxfId="65" priority="42">
      <formula>$Y$25="○"</formula>
    </cfRule>
  </conditionalFormatting>
  <conditionalFormatting sqref="AB25:AB28">
    <cfRule type="expression" dxfId="64" priority="41">
      <formula>$Y$25="○"</formula>
    </cfRule>
  </conditionalFormatting>
  <conditionalFormatting sqref="AM97:BA97">
    <cfRule type="expression" dxfId="63" priority="35">
      <formula>OR(AND($AM$94=FALSE,$J$97=""),AND($AN$94=TRUE,$J$97&lt;&gt;""))</formula>
    </cfRule>
  </conditionalFormatting>
  <conditionalFormatting sqref="AM99:BA99">
    <cfRule type="expression" dxfId="62" priority="34">
      <formula>OR(AND($AO$94=FALSE,$J$99=""),AND($AO$94=TRUE,$J$99&lt;&gt;""))</formula>
    </cfRule>
  </conditionalFormatting>
  <conditionalFormatting sqref="AM21:BA21">
    <cfRule type="expression" dxfId="61" priority="24">
      <formula>$Y$21="○"</formula>
    </cfRule>
  </conditionalFormatting>
  <conditionalFormatting sqref="AM28:BA28">
    <cfRule type="expression" dxfId="60" priority="7">
      <formula>OR($AK$28&lt;&gt;"×")</formula>
    </cfRule>
  </conditionalFormatting>
  <conditionalFormatting sqref="B28:Z28">
    <cfRule type="expression" dxfId="59" priority="22">
      <formula>$Y$25="○"</formula>
    </cfRule>
  </conditionalFormatting>
  <conditionalFormatting sqref="AM73:BA74">
    <cfRule type="expression" dxfId="58" priority="21">
      <formula>OR($U$70=0,$AI$73="○")</formula>
    </cfRule>
  </conditionalFormatting>
  <conditionalFormatting sqref="AM77:BA78">
    <cfRule type="expression" dxfId="57" priority="20">
      <formula>OR($U$70=0,$AI$77="○")</formula>
    </cfRule>
  </conditionalFormatting>
  <conditionalFormatting sqref="B120:AK125">
    <cfRule type="expression" dxfId="56" priority="87">
      <formula>$AM$116&lt;&gt;"×"</formula>
    </cfRule>
  </conditionalFormatting>
  <conditionalFormatting sqref="AM36:BA39">
    <cfRule type="expression" dxfId="55" priority="19">
      <formula>$Y$36="○"</formula>
    </cfRule>
  </conditionalFormatting>
  <conditionalFormatting sqref="AM20:BA20">
    <cfRule type="expression" dxfId="54" priority="18">
      <formula>$Y$20&lt;&gt;"×"</formula>
    </cfRule>
  </conditionalFormatting>
  <conditionalFormatting sqref="X20:Y20">
    <cfRule type="expression" dxfId="53" priority="16">
      <formula>$Y$20&lt;&gt;"×"</formula>
    </cfRule>
  </conditionalFormatting>
  <conditionalFormatting sqref="AM20:BA21">
    <cfRule type="expression" dxfId="52" priority="15">
      <formula>AND($Y$20&lt;&gt;"×",$Y$21="○")</formula>
    </cfRule>
  </conditionalFormatting>
  <conditionalFormatting sqref="AM59:BA59">
    <cfRule type="expression" dxfId="51" priority="13">
      <formula>$AH$59&lt;&gt;"×"</formula>
    </cfRule>
  </conditionalFormatting>
  <conditionalFormatting sqref="AM59:BA60">
    <cfRule type="expression" dxfId="50" priority="12">
      <formula>AND($AH$59&lt;&gt;"×",$AH$60&lt;&gt;"×")</formula>
    </cfRule>
  </conditionalFormatting>
  <conditionalFormatting sqref="AM60:BA60">
    <cfRule type="expression" dxfId="49" priority="14">
      <formula>$AH$60&lt;&gt;"×"</formula>
    </cfRule>
  </conditionalFormatting>
  <conditionalFormatting sqref="AN125:BA125">
    <cfRule type="expression" dxfId="48" priority="11">
      <formula>OR(AND($AM$125=FALSE),AND($AM$125=TRUE,$F$125&lt;&gt;""))</formula>
    </cfRule>
  </conditionalFormatting>
  <conditionalFormatting sqref="AM66:BA67">
    <cfRule type="expression" dxfId="47" priority="10">
      <formula>$AB$66&lt;&gt;"×"</formula>
    </cfRule>
  </conditionalFormatting>
  <conditionalFormatting sqref="AM120:BA120">
    <cfRule type="expression" dxfId="46" priority="9">
      <formula>OR($AM$116&lt;&gt;"×",$AK$120="○")</formula>
    </cfRule>
  </conditionalFormatting>
  <conditionalFormatting sqref="AK28">
    <cfRule type="expression" dxfId="45" priority="8">
      <formula>$AM$81=TRUE</formula>
    </cfRule>
  </conditionalFormatting>
  <conditionalFormatting sqref="AM27:BA27">
    <cfRule type="expression" dxfId="44" priority="23">
      <formula>OR($Y$25="○",$AA$25="○")</formula>
    </cfRule>
  </conditionalFormatting>
  <conditionalFormatting sqref="AM27:BA28">
    <cfRule type="expression" dxfId="43" priority="6">
      <formula>AND(OR($Y$25="○",$AA$25="○"),$AK$28&lt;&gt;"×")</formula>
    </cfRule>
  </conditionalFormatting>
  <conditionalFormatting sqref="AK179:AK181">
    <cfRule type="expression" dxfId="42" priority="5">
      <formula>AK179=""</formula>
    </cfRule>
  </conditionalFormatting>
  <conditionalFormatting sqref="AK184:AK193">
    <cfRule type="expression" dxfId="41" priority="4">
      <formula>AK184=""</formula>
    </cfRule>
  </conditionalFormatting>
  <conditionalFormatting sqref="AN134:AY134">
    <cfRule type="expression" dxfId="40" priority="2">
      <formula>OR($AI$131="該当",AND($AI$128="該当",$AK$134="○"))</formula>
    </cfRule>
  </conditionalFormatting>
  <conditionalFormatting sqref="AN132:AY132">
    <cfRule type="expression" dxfId="39"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180975</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180975</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J3" zoomScale="80" zoomScaleNormal="120" zoomScaleSheetLayoutView="80" workbookViewId="0">
      <selection activeCell="Q13" sqref="Q13:Q15"/>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○○市</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IFERROR(SUM(S:S),"")</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09" t="s">
        <v>1935</v>
      </c>
      <c r="C6" s="1009"/>
      <c r="D6" s="1009"/>
      <c r="E6" s="1009"/>
      <c r="F6" s="1009"/>
      <c r="G6" s="1009"/>
      <c r="H6" s="1009"/>
      <c r="I6" s="1009"/>
      <c r="J6" s="1009"/>
      <c r="K6" s="1009"/>
      <c r="L6" s="1009"/>
      <c r="M6" s="1010"/>
      <c r="N6" s="368">
        <f>IFERROR(SUM(V:V),"")</f>
        <v>1160005</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8" t="s">
        <v>1934</v>
      </c>
      <c r="C7" s="1048"/>
      <c r="D7" s="1025"/>
      <c r="E7" s="1025"/>
      <c r="F7" s="1025"/>
      <c r="G7" s="1025"/>
      <c r="H7" s="1025"/>
      <c r="I7" s="1025"/>
      <c r="J7" s="1025"/>
      <c r="K7" s="1025"/>
      <c r="L7" s="1025"/>
      <c r="M7" s="1026"/>
      <c r="N7" s="368">
        <f>IFERROR(SUM(AA:AA),"")</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7"/>
      <c r="C8" s="1028"/>
      <c r="D8" s="1025" t="s">
        <v>1997</v>
      </c>
      <c r="E8" s="1025"/>
      <c r="F8" s="1025"/>
      <c r="G8" s="1025"/>
      <c r="H8" s="1025"/>
      <c r="I8" s="1025"/>
      <c r="J8" s="1025"/>
      <c r="K8" s="1025"/>
      <c r="L8" s="1025"/>
      <c r="M8" s="1026"/>
      <c r="N8" s="369">
        <f>IFERROR(SUMIFS(AB:AB,Q:Q,"ベア加算なし",Z:Z,"ベア加算"),"")</f>
        <v>150000</v>
      </c>
      <c r="O8" s="366" t="s">
        <v>4</v>
      </c>
      <c r="P8" s="86"/>
      <c r="Q8" s="86"/>
      <c r="R8" s="1016" t="s">
        <v>2008</v>
      </c>
      <c r="S8" s="1016" t="s">
        <v>1944</v>
      </c>
      <c r="T8" s="1016"/>
      <c r="U8" s="1017"/>
      <c r="V8" s="370">
        <f>SUM(W$16:W$115)</f>
        <v>2</v>
      </c>
      <c r="W8" s="1014" t="str">
        <f>IF(AE7="特定加算なし","",IF(V8&gt;=V9,"○","×"))</f>
        <v>×</v>
      </c>
      <c r="X8" s="1012" t="s">
        <v>1945</v>
      </c>
      <c r="Y8" s="1013"/>
      <c r="Z8" s="1013"/>
      <c r="AA8" s="1013"/>
      <c r="AB8" s="1013"/>
      <c r="AF8" s="371"/>
      <c r="AG8" s="362"/>
    </row>
    <row r="9" spans="1:33" ht="25.5" customHeight="1" thickBot="1">
      <c r="A9" s="86"/>
      <c r="B9" s="1026" t="s">
        <v>2062</v>
      </c>
      <c r="C9" s="1049"/>
      <c r="D9" s="1049"/>
      <c r="E9" s="1049"/>
      <c r="F9" s="1049"/>
      <c r="G9" s="1049"/>
      <c r="H9" s="1049"/>
      <c r="I9" s="1049"/>
      <c r="J9" s="1049"/>
      <c r="K9" s="1049"/>
      <c r="L9" s="1049"/>
      <c r="M9" s="1050"/>
      <c r="N9" s="372">
        <f>IFERROR(SUM(AB$16:AB$115,T$16:T$115,X$16:Y$115),"")</f>
        <v>861233.8191430025</v>
      </c>
      <c r="O9" s="366" t="s">
        <v>4</v>
      </c>
      <c r="P9" s="86"/>
      <c r="Q9" s="86"/>
      <c r="R9" s="1016"/>
      <c r="S9" s="1016" t="s">
        <v>2175</v>
      </c>
      <c r="T9" s="1016"/>
      <c r="U9" s="1017"/>
      <c r="V9" s="373">
        <f>SUM(AD$16:AD$115)</f>
        <v>3</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2195</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2174</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5" customHeight="1">
      <c r="A16" s="381" t="s">
        <v>7</v>
      </c>
      <c r="B16" s="980" t="str">
        <f>IF(基本情報入力シート!C53="","",基本情報入力シート!C53)</f>
        <v>1314567891</v>
      </c>
      <c r="C16" s="981"/>
      <c r="D16" s="981"/>
      <c r="E16" s="981"/>
      <c r="F16" s="981"/>
      <c r="G16" s="981"/>
      <c r="H16" s="981"/>
      <c r="I16" s="982"/>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8">
        <f>IFERROR(V16*VLOOKUP(AF16,【参考】数式用3!$AN$15:$BU$23,MATCH(N16,【参考】数式用3!$AN$2:$BU$2,0)),"")</f>
        <v>27857.142857142866</v>
      </c>
      <c r="Y16" s="979"/>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5" customHeight="1">
      <c r="A17" s="391">
        <v>2</v>
      </c>
      <c r="B17" s="975" t="str">
        <f>IF(基本情報入力シート!C54="","",基本情報入力シート!C54)</f>
        <v>1314567892</v>
      </c>
      <c r="C17" s="976"/>
      <c r="D17" s="976"/>
      <c r="E17" s="976"/>
      <c r="F17" s="976"/>
      <c r="G17" s="976"/>
      <c r="H17" s="976"/>
      <c r="I17" s="977"/>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3">
        <f>IFERROR(V17*VLOOKUP(AF17,【参考】数式用3!$AN$15:$BU$23,MATCH(N17,【参考】数式用3!$AN$2:$BU$2,0)),"")</f>
        <v>0</v>
      </c>
      <c r="Y17" s="974"/>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5" customHeight="1">
      <c r="A18" s="391">
        <v>3</v>
      </c>
      <c r="B18" s="975" t="str">
        <f>IF(基本情報入力シート!C55="","",基本情報入力シート!C55)</f>
        <v>1314567893</v>
      </c>
      <c r="C18" s="976"/>
      <c r="D18" s="976"/>
      <c r="E18" s="976"/>
      <c r="F18" s="976"/>
      <c r="G18" s="976"/>
      <c r="H18" s="976"/>
      <c r="I18" s="977"/>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3" t="str">
        <f>IFERROR(V18*VLOOKUP(AF18,【参考】数式用3!$AN$15:$BU$23,MATCH(N18,【参考】数式用3!$AN$2:$BU$2,0)),"")</f>
        <v/>
      </c>
      <c r="Y18" s="974"/>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5" customHeight="1">
      <c r="A19" s="391">
        <v>4</v>
      </c>
      <c r="B19" s="975" t="str">
        <f>IF(基本情報入力シート!C56="","",基本情報入力シート!C56)</f>
        <v>1314567894</v>
      </c>
      <c r="C19" s="976"/>
      <c r="D19" s="976"/>
      <c r="E19" s="976"/>
      <c r="F19" s="976"/>
      <c r="G19" s="976"/>
      <c r="H19" s="976"/>
      <c r="I19" s="977"/>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3" t="str">
        <f>IFERROR(V19*VLOOKUP(AF19,【参考】数式用3!$AN$15:$BU$23,MATCH(N19,【参考】数式用3!$AN$2:$BU$2,0)),"")</f>
        <v/>
      </c>
      <c r="Y19" s="974"/>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5" customHeight="1">
      <c r="A20" s="391">
        <v>5</v>
      </c>
      <c r="B20" s="975" t="str">
        <f>IF(基本情報入力シート!C57="","",基本情報入力シート!C57)</f>
        <v>1314567895</v>
      </c>
      <c r="C20" s="976"/>
      <c r="D20" s="976"/>
      <c r="E20" s="976"/>
      <c r="F20" s="976"/>
      <c r="G20" s="976"/>
      <c r="H20" s="976"/>
      <c r="I20" s="977"/>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5" customHeight="1">
      <c r="A21" s="391">
        <v>6</v>
      </c>
      <c r="B21" s="975" t="str">
        <f>IF(基本情報入力シート!C58="","",基本情報入力シート!C58)</f>
        <v>1314567895</v>
      </c>
      <c r="C21" s="976"/>
      <c r="D21" s="976"/>
      <c r="E21" s="976"/>
      <c r="F21" s="976"/>
      <c r="G21" s="976"/>
      <c r="H21" s="976"/>
      <c r="I21" s="977"/>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3">
        <f>IFERROR(V21*VLOOKUP(AF21,【参考】数式用3!$AN$15:$BU$23,MATCH(N21,【参考】数式用3!$AN$2:$BU$2,0)),"")</f>
        <v>0</v>
      </c>
      <c r="Y21" s="974"/>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5" customHeight="1">
      <c r="A22" s="391">
        <v>7</v>
      </c>
      <c r="B22" s="975" t="str">
        <f>IF(基本情報入力シート!C59="","",基本情報入力シート!C59)</f>
        <v>1314567895</v>
      </c>
      <c r="C22" s="976"/>
      <c r="D22" s="976"/>
      <c r="E22" s="976"/>
      <c r="F22" s="976"/>
      <c r="G22" s="976"/>
      <c r="H22" s="976"/>
      <c r="I22" s="977"/>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3" t="str">
        <f>IFERROR(V22*VLOOKUP(AF22,【参考】数式用3!$AN$15:$BU$23,MATCH(N22,【参考】数式用3!$AN$2:$BU$2,0)),"")</f>
        <v/>
      </c>
      <c r="Y22" s="974"/>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5"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6"/>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16" priority="22">
      <formula>$W$8="○"</formula>
    </cfRule>
  </conditionalFormatting>
  <conditionalFormatting sqref="X8">
    <cfRule type="expression" dxfId="15" priority="20">
      <formula>$W$8&lt;&gt;"×"</formula>
    </cfRule>
  </conditionalFormatting>
  <conditionalFormatting sqref="V16:V116">
    <cfRule type="expression" dxfId="14" priority="19">
      <formula>OR(U16="特定加算なし",U16="")</formula>
    </cfRule>
  </conditionalFormatting>
  <conditionalFormatting sqref="AA16:AA116">
    <cfRule type="expression" dxfId="13" priority="16">
      <formula>OR(Z16="ベア加算なし",Z16="")</formula>
    </cfRule>
  </conditionalFormatting>
  <conditionalFormatting sqref="S16:S116">
    <cfRule type="expression" dxfId="12" priority="13">
      <formula>R16=""</formula>
    </cfRule>
  </conditionalFormatting>
  <conditionalFormatting sqref="W16:W116">
    <cfRule type="expression" dxfId="11"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0" priority="11">
      <formula>$N16=""</formula>
    </cfRule>
  </conditionalFormatting>
  <conditionalFormatting sqref="AC16:AC115">
    <cfRule type="expression" dxfId="9"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AI15" sqref="AI15"/>
    </sheetView>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○○市</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44370000</v>
      </c>
      <c r="O5" s="366" t="s">
        <v>4</v>
      </c>
      <c r="P5" s="85"/>
      <c r="Q5" s="85"/>
      <c r="R5" s="1016" t="s">
        <v>2009</v>
      </c>
      <c r="S5" s="1016" t="s">
        <v>1944</v>
      </c>
      <c r="T5" s="1016"/>
      <c r="U5" s="1016"/>
      <c r="V5" s="1016"/>
      <c r="W5" s="1016"/>
      <c r="X5" s="1017"/>
      <c r="Y5" s="370">
        <f>SUM(T14:U113)</f>
        <v>3</v>
      </c>
      <c r="Z5" s="1077" t="str">
        <f>IF(AG6="旧特定加算相当なし","",IF(Y5&gt;=Y6,"○","×"))</f>
        <v>○</v>
      </c>
      <c r="AA5" s="1079" t="s">
        <v>1945</v>
      </c>
      <c r="AB5" s="1080"/>
      <c r="AC5" s="1080"/>
      <c r="AD5" s="1065" t="str">
        <f>IF(OR(AD6="旧処遇加算Ⅰ相当あり",AD7="旧処遇加算Ⅰ相当あり"),"旧処遇加算Ⅰ相当あり","旧処遇加算Ⅰ相当なし")</f>
        <v>旧処遇加算Ⅰ相当あり</v>
      </c>
      <c r="AE5" s="1065"/>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7"/>
      <c r="C6" s="1028"/>
      <c r="D6" s="1025" t="s">
        <v>2063</v>
      </c>
      <c r="E6" s="1025"/>
      <c r="F6" s="1025"/>
      <c r="G6" s="1025"/>
      <c r="H6" s="1025"/>
      <c r="I6" s="1025"/>
      <c r="J6" s="1025"/>
      <c r="K6" s="1025"/>
      <c r="L6" s="1025"/>
      <c r="M6" s="1026"/>
      <c r="N6" s="368">
        <f>SUM(R$14:R$113,Z$14:Z$113)</f>
        <v>4928000</v>
      </c>
      <c r="O6" s="366" t="s">
        <v>4</v>
      </c>
      <c r="P6" s="85"/>
      <c r="Q6" s="85"/>
      <c r="R6" s="1016"/>
      <c r="S6" s="1016" t="s">
        <v>2092</v>
      </c>
      <c r="T6" s="1016"/>
      <c r="U6" s="1016"/>
      <c r="V6" s="1016"/>
      <c r="W6" s="1016"/>
      <c r="X6" s="1017"/>
      <c r="Y6" s="373">
        <f>SUM(AD:AD)</f>
        <v>3</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旧処遇加算Ⅰ相当あり</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5" t="s">
        <v>2064</v>
      </c>
      <c r="C7" s="1025"/>
      <c r="D7" s="1025"/>
      <c r="E7" s="1025"/>
      <c r="F7" s="1025"/>
      <c r="G7" s="1025"/>
      <c r="H7" s="1025"/>
      <c r="I7" s="1025"/>
      <c r="J7" s="1025"/>
      <c r="K7" s="1025"/>
      <c r="L7" s="1025"/>
      <c r="M7" s="1076"/>
      <c r="N7" s="404">
        <f>SUM(V:V,AC:AC)</f>
        <v>3505790</v>
      </c>
      <c r="O7" s="366" t="s">
        <v>4</v>
      </c>
      <c r="P7" s="85"/>
      <c r="Q7" s="85"/>
      <c r="R7" s="1068" t="s">
        <v>2075</v>
      </c>
      <c r="S7" s="1016" t="s">
        <v>1944</v>
      </c>
      <c r="T7" s="1016"/>
      <c r="U7" s="1016"/>
      <c r="V7" s="1016"/>
      <c r="W7" s="1016"/>
      <c r="X7" s="1017"/>
      <c r="Y7" s="405">
        <f>SUM(AB:AB)</f>
        <v>0</v>
      </c>
      <c r="Z7" s="1077" t="str">
        <f>IF(AG7="旧特定加算相当なし","",IF(Y7&gt;=Y8,"○","×"))</f>
        <v>○</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3" t="s">
        <v>2194</v>
      </c>
      <c r="C8" s="1123"/>
      <c r="D8" s="1123"/>
      <c r="E8" s="1123"/>
      <c r="F8" s="1123"/>
      <c r="G8" s="1123"/>
      <c r="H8" s="1123"/>
      <c r="I8" s="1123"/>
      <c r="J8" s="1123"/>
      <c r="K8" s="1123"/>
      <c r="L8" s="1123"/>
      <c r="M8" s="1123"/>
      <c r="N8" s="1123"/>
      <c r="O8" s="1123"/>
      <c r="P8" s="85"/>
      <c r="Q8" s="85"/>
      <c r="R8" s="1069"/>
      <c r="S8" s="1016" t="s">
        <v>2190</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2174</v>
      </c>
      <c r="C10" s="1085"/>
      <c r="D10" s="1085"/>
      <c r="E10" s="1085"/>
      <c r="F10" s="1085"/>
      <c r="G10" s="1085"/>
      <c r="H10" s="1085"/>
      <c r="I10" s="1086"/>
      <c r="J10" s="1093" t="s">
        <v>41</v>
      </c>
      <c r="K10" s="1096" t="s">
        <v>73</v>
      </c>
      <c r="L10" s="1097"/>
      <c r="M10" s="1102" t="s">
        <v>42</v>
      </c>
      <c r="N10" s="1105" t="s">
        <v>6</v>
      </c>
      <c r="O10" s="1070" t="s">
        <v>2176</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2113</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19" t="s">
        <v>2007</v>
      </c>
      <c r="Z12" s="1120"/>
      <c r="AA12" s="1110" t="s">
        <v>2006</v>
      </c>
      <c r="AB12" s="409" t="s">
        <v>2060</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2114</v>
      </c>
      <c r="U13" s="1116"/>
      <c r="V13" s="1075"/>
      <c r="W13" s="1126"/>
      <c r="X13" s="1095"/>
      <c r="Y13" s="1121"/>
      <c r="Z13" s="1122"/>
      <c r="AA13" s="1111"/>
      <c r="AB13" s="411" t="s">
        <v>2115</v>
      </c>
      <c r="AC13" s="1075"/>
      <c r="AD13" s="380" t="s">
        <v>2010</v>
      </c>
      <c r="AE13" s="527" t="s">
        <v>2011</v>
      </c>
      <c r="AF13" s="412" t="s">
        <v>2010</v>
      </c>
      <c r="AG13" s="412" t="s">
        <v>2011</v>
      </c>
    </row>
    <row r="14" spans="1:34" s="390" customFormat="1" ht="24.95" customHeight="1">
      <c r="A14" s="413" t="s">
        <v>2076</v>
      </c>
      <c r="B14" s="980" t="str">
        <f>IF(基本情報入力シート!C53="","",基本情報入力シート!C53)</f>
        <v>1314567891</v>
      </c>
      <c r="C14" s="981"/>
      <c r="D14" s="981"/>
      <c r="E14" s="981"/>
      <c r="F14" s="981"/>
      <c r="G14" s="981"/>
      <c r="H14" s="981"/>
      <c r="I14" s="982"/>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8">
        <v>5100000</v>
      </c>
      <c r="Q14" s="1109"/>
      <c r="R14" s="414" t="str">
        <f>IFERROR(IF('別紙様式3-2（４・５月）'!Z16="ベア加算","",P14*VLOOKUP(N14,【参考】数式用!$AD$2:$AH$37,MATCH(O14,【参考】数式用!$K$4:$N$4,0)+1,0)),"")</f>
        <v/>
      </c>
      <c r="S14" s="74"/>
      <c r="T14" s="1108">
        <v>1</v>
      </c>
      <c r="U14" s="1109"/>
      <c r="V14" s="415">
        <f>IFERROR(P14*VLOOKUP(AF14,【参考】数式用4!$DO$3:$EV$106,MATCH(N14,【参考】数式用4!$DO$2:$EV$2,0)),"")</f>
        <v>826200.00000000012</v>
      </c>
      <c r="W14" s="81" t="s">
        <v>2220</v>
      </c>
      <c r="X14" s="82"/>
      <c r="Y14" s="1112" t="str">
        <f>IFERROR(IF('別紙様式3-2（４・５月）'!Z16="ベア加算","",W14*VLOOKUP(N14,【参考】数式用!$AD$2:$AH$27,MATCH(O14,【参考】数式用!$K$4:$N$4,0)+1,0)),"")</f>
        <v/>
      </c>
      <c r="Z14" s="1113"/>
      <c r="AA14" s="74"/>
      <c r="AB14" s="82"/>
      <c r="AC14" s="416" t="str">
        <f>IFERROR(X14*VLOOKUP(AG14,【参考】数式用4!$DO$3:$EV$106,MATCH(N14,【参考】数式用4!$DO$2:$EV$2,0)),"")</f>
        <v/>
      </c>
      <c r="AD14" s="524">
        <f>IF(OR(O14="新加算Ⅰ",O14="新加算Ⅱ",O14="新加算Ⅴ（１）",O14="新加算Ⅴ（２）",O14="新加算Ⅴ（３）",O14="新加算Ⅴ（４）",O14="新加算Ⅴ（５）",O14="新加算Ⅴ（６）",O14="新加算Ⅴ（７）",O14="新加算Ⅴ（９）",O14="新加算Ⅴ（10）",O14="新加算Ⅴ（12）"),1,"")</f>
        <v>1</v>
      </c>
      <c r="AE14" s="526" t="str">
        <f>IF(OR(W14="新加算Ⅰ",W14="新加算Ⅱ"),1,"")</f>
        <v/>
      </c>
      <c r="AF14" s="525"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5" customHeight="1">
      <c r="A15" s="418">
        <v>2</v>
      </c>
      <c r="B15" s="975" t="str">
        <f>IF(基本情報入力シート!C54="","",基本情報入力シート!C54)</f>
        <v>1314567892</v>
      </c>
      <c r="C15" s="976"/>
      <c r="D15" s="976"/>
      <c r="E15" s="976"/>
      <c r="F15" s="976"/>
      <c r="G15" s="976"/>
      <c r="H15" s="976"/>
      <c r="I15" s="977"/>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1">
        <v>2320000</v>
      </c>
      <c r="Q15" s="1062"/>
      <c r="R15" s="419" t="str">
        <f>IFERROR(IF('別紙様式3-2（４・５月）'!Z17="ベア加算","",P15*VLOOKUP(N15,【参考】数式用!$AD$2:$AH$37,MATCH(O15,【参考】数式用!$K$4:$N$4,0)+1,0)),"")</f>
        <v/>
      </c>
      <c r="S15" s="72"/>
      <c r="T15" s="1063">
        <v>1</v>
      </c>
      <c r="U15" s="1064"/>
      <c r="V15" s="420">
        <f>IFERROR(P15*VLOOKUP(AF15,【参考】数式用4!$DO$3:$EV$106,MATCH(N15,【参考】数式用4!$DO$2:$EV$2,0)),"")</f>
        <v>341040.00000000006</v>
      </c>
      <c r="W15" s="49" t="s">
        <v>2220</v>
      </c>
      <c r="X15" s="71"/>
      <c r="Y15" s="1114" t="str">
        <f>IFERROR(IF('別紙様式3-2（４・５月）'!Z17="ベア加算","",W15*VLOOKUP(N15,【参考】数式用!$AD$2:$AH$27,MATCH(O15,【参考】数式用!$K$4:$N$4,0)+1,0)),"")</f>
        <v/>
      </c>
      <c r="Z15" s="1114"/>
      <c r="AA15" s="72"/>
      <c r="AB15" s="73"/>
      <c r="AC15" s="421" t="str">
        <f>IFERROR(X15*VLOOKUP(AG15,【参考】数式用4!$DO$3:$EV$106,MATCH(N15,【参考】数式用4!$DO$2:$EV$2,0)),"")</f>
        <v/>
      </c>
      <c r="AD15" s="524">
        <f t="shared" ref="AD15:AD78" si="0">IF(OR(O15="新加算Ⅰ",O15="新加算Ⅱ",O15="新加算Ⅴ（１）",O15="新加算Ⅴ（２）",O15="新加算Ⅴ（３）",O15="新加算Ⅴ（４）",O15="新加算Ⅴ（５）",O15="新加算Ⅴ（６）",O15="新加算Ⅴ（７）",O15="新加算Ⅴ（９）",O15="新加算Ⅴ（10）",O15="新加算Ⅴ（12）"),1,"")</f>
        <v>1</v>
      </c>
      <c r="AE15" s="526" t="str">
        <f t="shared" ref="AE15:AE78" si="1">IF(OR(W15="新加算Ⅰ",W15="新加算Ⅱ"),1,"")</f>
        <v/>
      </c>
      <c r="AF15" s="525"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5" customHeight="1">
      <c r="A16" s="418">
        <v>3</v>
      </c>
      <c r="B16" s="975" t="str">
        <f>IF(基本情報入力シート!C55="","",基本情報入力シート!C55)</f>
        <v>1314567893</v>
      </c>
      <c r="C16" s="976"/>
      <c r="D16" s="976"/>
      <c r="E16" s="976"/>
      <c r="F16" s="976"/>
      <c r="G16" s="976"/>
      <c r="H16" s="976"/>
      <c r="I16" s="977"/>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1">
        <v>2200000</v>
      </c>
      <c r="Q16" s="1062"/>
      <c r="R16" s="419" t="str">
        <f>IFERROR(IF('別紙様式3-2（４・５月）'!Z18="ベア加算","",P16*VLOOKUP(N16,【参考】数式用!$AD$2:$AH$37,MATCH(O16,【参考】数式用!$K$4:$N$4,0)+1,0)),"")</f>
        <v/>
      </c>
      <c r="S16" s="72"/>
      <c r="T16" s="1063"/>
      <c r="U16" s="1064"/>
      <c r="V16" s="420">
        <f>IFERROR(P16*VLOOKUP(AF16,【参考】数式用4!$DO$3:$EV$106,MATCH(N16,【参考】数式用4!$DO$2:$EV$2,0)),"")</f>
        <v>26399.999999999993</v>
      </c>
      <c r="W16" s="49" t="s">
        <v>2220</v>
      </c>
      <c r="X16" s="71"/>
      <c r="Y16" s="1114" t="str">
        <f>IFERROR(IF('別紙様式3-2（４・５月）'!Z18="ベア加算","",W16*VLOOKUP(N16,【参考】数式用!$AD$2:$AH$27,MATCH(O16,【参考】数式用!$K$4:$N$4,0)+1,0)),"")</f>
        <v/>
      </c>
      <c r="Z16" s="1114"/>
      <c r="AA16" s="72"/>
      <c r="AB16" s="73"/>
      <c r="AC16" s="421" t="str">
        <f>IFERROR(X16*VLOOKUP(AG16,【参考】数式用4!$DO$3:$EV$106,MATCH(N16,【参考】数式用4!$DO$2:$EV$2,0)),"")</f>
        <v/>
      </c>
      <c r="AD16" s="524" t="str">
        <f t="shared" si="0"/>
        <v/>
      </c>
      <c r="AE16" s="526" t="str">
        <f t="shared" si="1"/>
        <v/>
      </c>
      <c r="AF16" s="525"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5" customHeight="1">
      <c r="A17" s="418">
        <v>4</v>
      </c>
      <c r="B17" s="975" t="str">
        <f>IF(基本情報入力シート!C56="","",基本情報入力シート!C56)</f>
        <v>1314567894</v>
      </c>
      <c r="C17" s="976"/>
      <c r="D17" s="976"/>
      <c r="E17" s="976"/>
      <c r="F17" s="976"/>
      <c r="G17" s="976"/>
      <c r="H17" s="976"/>
      <c r="I17" s="977"/>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1">
        <v>850000</v>
      </c>
      <c r="Q17" s="1062"/>
      <c r="R17" s="419" t="str">
        <f>IFERROR(IF('別紙様式3-2（４・５月）'!Z19="ベア加算","",P17*VLOOKUP(N17,【参考】数式用!$AD$2:$AH$37,MATCH(O17,【参考】数式用!$K$4:$N$4,0)+1,0)),"")</f>
        <v/>
      </c>
      <c r="S17" s="72"/>
      <c r="T17" s="1063"/>
      <c r="U17" s="1064"/>
      <c r="V17" s="420">
        <f>IFERROR(P17*VLOOKUP(AF17,【参考】数式用4!$DO$3:$EV$106,MATCH(N17,【参考】数式用4!$DO$2:$EV$2,0)),"")</f>
        <v>7650.0000000000009</v>
      </c>
      <c r="W17" s="49" t="s">
        <v>1988</v>
      </c>
      <c r="X17" s="71">
        <v>2400000</v>
      </c>
      <c r="Y17" s="1114" t="str">
        <f>IFERROR(IF('別紙様式3-2（４・５月）'!Z19="ベア加算","",W17*VLOOKUP(N17,【参考】数式用!$AD$2:$AH$27,MATCH(O17,【参考】数式用!$K$4:$N$4,0)+1,0)),"")</f>
        <v/>
      </c>
      <c r="Z17" s="1114"/>
      <c r="AA17" s="72"/>
      <c r="AB17" s="73"/>
      <c r="AC17" s="421">
        <f>IFERROR(X17*VLOOKUP(AG17,【参考】数式用4!$DO$3:$EV$106,MATCH(N17,【参考】数式用4!$DO$2:$EV$2,0)),"")</f>
        <v>96000</v>
      </c>
      <c r="AD17" s="524" t="str">
        <f t="shared" si="0"/>
        <v/>
      </c>
      <c r="AE17" s="526"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5" customHeight="1">
      <c r="A18" s="418">
        <v>5</v>
      </c>
      <c r="B18" s="975" t="str">
        <f>IF(基本情報入力シート!C57="","",基本情報入力シート!C57)</f>
        <v>1314567895</v>
      </c>
      <c r="C18" s="976"/>
      <c r="D18" s="976"/>
      <c r="E18" s="976"/>
      <c r="F18" s="976"/>
      <c r="G18" s="976"/>
      <c r="H18" s="976"/>
      <c r="I18" s="977"/>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1"/>
      <c r="Q18" s="1062"/>
      <c r="R18" s="419" t="str">
        <f>IFERROR(IF('別紙様式3-2（４・５月）'!Z20="ベア加算","",P18*VLOOKUP(N18,【参考】数式用!$AD$2:$AH$37,MATCH(O18,【参考】数式用!$K$4:$N$4,0)+1,0)),"")</f>
        <v/>
      </c>
      <c r="S18" s="72"/>
      <c r="T18" s="1063"/>
      <c r="U18" s="1064"/>
      <c r="V18" s="420" t="str">
        <f>IFERROR(P18*VLOOKUP(AF18,【参考】数式用4!$DO$3:$EV$106,MATCH(N18,【参考】数式用4!$DO$2:$EV$2,0)),"")</f>
        <v/>
      </c>
      <c r="W18" s="49" t="s">
        <v>2220</v>
      </c>
      <c r="X18" s="71"/>
      <c r="Y18" s="1114" t="str">
        <f>IFERROR(IF('別紙様式3-2（４・５月）'!Z20="ベア加算","",W18*VLOOKUP(N18,【参考】数式用!$AD$2:$AH$27,MATCH(O18,【参考】数式用!$K$4:$N$4,0)+1,0)),"")</f>
        <v/>
      </c>
      <c r="Z18" s="1114"/>
      <c r="AA18" s="72"/>
      <c r="AB18" s="73"/>
      <c r="AC18" s="421" t="str">
        <f>IFERROR(X18*VLOOKUP(AG18,【参考】数式用4!$DO$3:$EV$106,MATCH(N18,【参考】数式用4!$DO$2:$EV$2,0)),"")</f>
        <v/>
      </c>
      <c r="AD18" s="524" t="str">
        <f t="shared" si="0"/>
        <v/>
      </c>
      <c r="AE18" s="526"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5" t="str">
        <f>IF(基本情報入力シート!C58="","",基本情報入力シート!C58)</f>
        <v>1314567895</v>
      </c>
      <c r="C19" s="976"/>
      <c r="D19" s="976"/>
      <c r="E19" s="976"/>
      <c r="F19" s="976"/>
      <c r="G19" s="976"/>
      <c r="H19" s="976"/>
      <c r="I19" s="977"/>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1">
        <v>28000000</v>
      </c>
      <c r="Q19" s="1062"/>
      <c r="R19" s="419">
        <f>IFERROR(IF('別紙様式3-2（４・５月）'!Z21="ベア加算","",P19*VLOOKUP(N19,【参考】数式用!$AD$2:$AH$37,MATCH(O19,【参考】数式用!$K$4:$N$4,0)+1,0)),"")</f>
        <v>4928000</v>
      </c>
      <c r="S19" s="72" t="s">
        <v>2219</v>
      </c>
      <c r="T19" s="1063">
        <v>1</v>
      </c>
      <c r="U19" s="1064"/>
      <c r="V19" s="420">
        <f>IFERROR(P19*VLOOKUP(AF19,【参考】数式用4!$DO$3:$EV$106,MATCH(N19,【参考】数式用4!$DO$2:$EV$2,0)),"")</f>
        <v>2100000</v>
      </c>
      <c r="W19" s="49" t="s">
        <v>2220</v>
      </c>
      <c r="X19" s="71"/>
      <c r="Y19" s="1114" t="str">
        <f>IFERROR(IF('別紙様式3-2（４・５月）'!Z21="ベア加算","",W19*VLOOKUP(N19,【参考】数式用!$AD$2:$AH$27,MATCH(O19,【参考】数式用!$K$4:$N$4,0)+1,0)),"")</f>
        <v/>
      </c>
      <c r="Z19" s="1114"/>
      <c r="AA19" s="72"/>
      <c r="AB19" s="73"/>
      <c r="AC19" s="421" t="str">
        <f>IFERROR(X19*VLOOKUP(AG19,【参考】数式用4!$DO$3:$EV$106,MATCH(N19,【参考】数式用4!$DO$2:$EV$2,0)),"")</f>
        <v/>
      </c>
      <c r="AD19" s="524">
        <f t="shared" si="0"/>
        <v>1</v>
      </c>
      <c r="AE19" s="526"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5" customHeight="1">
      <c r="A20" s="418">
        <v>7</v>
      </c>
      <c r="B20" s="975" t="str">
        <f>IF(基本情報入力シート!C59="","",基本情報入力シート!C59)</f>
        <v>1314567895</v>
      </c>
      <c r="C20" s="976"/>
      <c r="D20" s="976"/>
      <c r="E20" s="976"/>
      <c r="F20" s="976"/>
      <c r="G20" s="976"/>
      <c r="H20" s="976"/>
      <c r="I20" s="977"/>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1">
        <v>3500000</v>
      </c>
      <c r="Q20" s="1062"/>
      <c r="R20" s="419" t="str">
        <f>IFERROR(IF('別紙様式3-2（４・５月）'!Z22="ベア加算","",P20*VLOOKUP(N20,【参考】数式用!$AD$2:$AH$37,MATCH(O20,【参考】数式用!$K$4:$N$4,0)+1,0)),"")</f>
        <v/>
      </c>
      <c r="S20" s="72"/>
      <c r="T20" s="1063"/>
      <c r="U20" s="1064"/>
      <c r="V20" s="420">
        <f>IFERROR(P20*VLOOKUP(AF20,【参考】数式用4!$DO$3:$EV$106,MATCH(N20,【参考】数式用4!$DO$2:$EV$2,0)),"")</f>
        <v>108500</v>
      </c>
      <c r="W20" s="49" t="s">
        <v>2220</v>
      </c>
      <c r="X20" s="71"/>
      <c r="Y20" s="1114" t="str">
        <f>IFERROR(IF('別紙様式3-2（４・５月）'!Z22="ベア加算","",W20*VLOOKUP(N20,【参考】数式用!$AD$2:$AH$27,MATCH(O20,【参考】数式用!$K$4:$N$4,0)+1,0)),"")</f>
        <v/>
      </c>
      <c r="Z20" s="1114"/>
      <c r="AA20" s="72"/>
      <c r="AB20" s="73"/>
      <c r="AC20" s="421" t="str">
        <f>IFERROR(X20*VLOOKUP(AG20,【参考】数式用4!$DO$3:$EV$106,MATCH(N20,【参考】数式用4!$DO$2:$EV$2,0)),"")</f>
        <v/>
      </c>
      <c r="AD20" s="524" t="str">
        <f t="shared" si="0"/>
        <v/>
      </c>
      <c r="AE20" s="526"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5"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IFERROR(P21*VLOOKUP(AF21,【参考】数式用4!$DO$3:$EV$106,MATCH(N21,【参考】数式用4!$DO$2:$EV$2,0)),"")</f>
        <v/>
      </c>
      <c r="W21" s="49"/>
      <c r="X21" s="71"/>
      <c r="Y21" s="1114" t="str">
        <f>IFERROR(IF('別紙様式3-2（４・５月）'!Z23="ベア加算","",W21*VLOOKUP(N21,【参考】数式用!$AD$2:$AH$27,MATCH(O21,【参考】数式用!$K$4:$N$4,0)+1,0)),"")</f>
        <v/>
      </c>
      <c r="Z21" s="1114"/>
      <c r="AA21" s="72"/>
      <c r="AB21" s="73"/>
      <c r="AC21" s="421" t="str">
        <f>IFERROR(X21*VLOOKUP(AG21,【参考】数式用4!$DO$3:$EV$106,MATCH(N21,【参考】数式用4!$DO$2:$EV$2,0)),"")</f>
        <v/>
      </c>
      <c r="AD21" s="524" t="str">
        <f t="shared" si="0"/>
        <v/>
      </c>
      <c r="AE21" s="526"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IFERROR(P22*VLOOKUP(AF22,【参考】数式用4!$DO$3:$EV$106,MATCH(N22,【参考】数式用4!$DO$2:$EV$2,0)),"")</f>
        <v/>
      </c>
      <c r="W22" s="49"/>
      <c r="X22" s="71"/>
      <c r="Y22" s="1114" t="str">
        <f>IFERROR(IF('別紙様式3-2（４・５月）'!Z24="ベア加算","",W22*VLOOKUP(N22,【参考】数式用!$AD$2:$AH$27,MATCH(O22,【参考】数式用!$K$4:$N$4,0)+1,0)),"")</f>
        <v/>
      </c>
      <c r="Z22" s="1114"/>
      <c r="AA22" s="72"/>
      <c r="AB22" s="73"/>
      <c r="AC22" s="421" t="str">
        <f>IFERROR(X22*VLOOKUP(AG22,【参考】数式用4!$DO$3:$EV$106,MATCH(N22,【参考】数式用4!$DO$2:$EV$2,0)),"")</f>
        <v/>
      </c>
      <c r="AD22" s="524" t="str">
        <f t="shared" si="0"/>
        <v/>
      </c>
      <c r="AE22" s="526"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IFERROR(P23*VLOOKUP(AF23,【参考】数式用4!$DO$3:$EV$106,MATCH(N23,【参考】数式用4!$DO$2:$EV$2,0)),"")</f>
        <v/>
      </c>
      <c r="W23" s="49"/>
      <c r="X23" s="71"/>
      <c r="Y23" s="1114" t="str">
        <f>IFERROR(IF('別紙様式3-2（４・５月）'!Z25="ベア加算","",W23*VLOOKUP(N23,【参考】数式用!$AD$2:$AH$27,MATCH(O23,【参考】数式用!$K$4:$N$4,0)+1,0)),"")</f>
        <v/>
      </c>
      <c r="Z23" s="1114"/>
      <c r="AA23" s="72"/>
      <c r="AB23" s="73"/>
      <c r="AC23" s="421" t="str">
        <f>IFERROR(X23*VLOOKUP(AG23,【参考】数式用4!$DO$3:$EV$106,MATCH(N23,【参考】数式用4!$DO$2:$EV$2,0)),"")</f>
        <v/>
      </c>
      <c r="AD23" s="524" t="str">
        <f t="shared" si="0"/>
        <v/>
      </c>
      <c r="AE23" s="526"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IFERROR(P24*VLOOKUP(AF24,【参考】数式用4!$DO$3:$EV$106,MATCH(N24,【参考】数式用4!$DO$2:$EV$2,0)),"")</f>
        <v/>
      </c>
      <c r="W24" s="49"/>
      <c r="X24" s="71"/>
      <c r="Y24" s="1114" t="str">
        <f>IFERROR(IF('別紙様式3-2（４・５月）'!Z26="ベア加算","",W24*VLOOKUP(N24,【参考】数式用!$AD$2:$AH$27,MATCH(O24,【参考】数式用!$K$4:$N$4,0)+1,0)),"")</f>
        <v/>
      </c>
      <c r="Z24" s="1114"/>
      <c r="AA24" s="72"/>
      <c r="AB24" s="73"/>
      <c r="AC24" s="421" t="str">
        <f>IFERROR(X24*VLOOKUP(AG24,【参考】数式用4!$DO$3:$EV$106,MATCH(N24,【参考】数式用4!$DO$2:$EV$2,0)),"")</f>
        <v/>
      </c>
      <c r="AD24" s="524" t="str">
        <f t="shared" si="0"/>
        <v/>
      </c>
      <c r="AE24" s="526"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IFERROR(P25*VLOOKUP(AF25,【参考】数式用4!$DO$3:$EV$106,MATCH(N25,【参考】数式用4!$DO$2:$EV$2,0)),"")</f>
        <v/>
      </c>
      <c r="W25" s="49"/>
      <c r="X25" s="71"/>
      <c r="Y25" s="1114" t="str">
        <f>IFERROR(IF('別紙様式3-2（４・５月）'!Z27="ベア加算","",W25*VLOOKUP(N25,【参考】数式用!$AD$2:$AH$27,MATCH(O25,【参考】数式用!$K$4:$N$4,0)+1,0)),"")</f>
        <v/>
      </c>
      <c r="Z25" s="1114"/>
      <c r="AA25" s="72"/>
      <c r="AB25" s="73"/>
      <c r="AC25" s="421" t="str">
        <f>IFERROR(X25*VLOOKUP(AG25,【参考】数式用4!$DO$3:$EV$106,MATCH(N25,【参考】数式用4!$DO$2:$EV$2,0)),"")</f>
        <v/>
      </c>
      <c r="AD25" s="524" t="str">
        <f t="shared" si="0"/>
        <v/>
      </c>
      <c r="AE25" s="526"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IFERROR(P26*VLOOKUP(AF26,【参考】数式用4!$DO$3:$EV$106,MATCH(N26,【参考】数式用4!$DO$2:$EV$2,0)),"")</f>
        <v/>
      </c>
      <c r="W26" s="49"/>
      <c r="X26" s="71"/>
      <c r="Y26" s="1114" t="str">
        <f>IFERROR(IF('別紙様式3-2（４・５月）'!Z28="ベア加算","",W26*VLOOKUP(N26,【参考】数式用!$AD$2:$AH$27,MATCH(O26,【参考】数式用!$K$4:$N$4,0)+1,0)),"")</f>
        <v/>
      </c>
      <c r="Z26" s="1114"/>
      <c r="AA26" s="72"/>
      <c r="AB26" s="73"/>
      <c r="AC26" s="421" t="str">
        <f>IFERROR(X26*VLOOKUP(AG26,【参考】数式用4!$DO$3:$EV$106,MATCH(N26,【参考】数式用4!$DO$2:$EV$2,0)),"")</f>
        <v/>
      </c>
      <c r="AD26" s="524" t="str">
        <f t="shared" si="0"/>
        <v/>
      </c>
      <c r="AE26" s="526"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IFERROR(P27*VLOOKUP(AF27,【参考】数式用4!$DO$3:$EV$106,MATCH(N27,【参考】数式用4!$DO$2:$EV$2,0)),"")</f>
        <v/>
      </c>
      <c r="W27" s="49"/>
      <c r="X27" s="71"/>
      <c r="Y27" s="1114" t="str">
        <f>IFERROR(IF('別紙様式3-2（４・５月）'!Z29="ベア加算","",W27*VLOOKUP(N27,【参考】数式用!$AD$2:$AH$27,MATCH(O27,【参考】数式用!$K$4:$N$4,0)+1,0)),"")</f>
        <v/>
      </c>
      <c r="Z27" s="1114"/>
      <c r="AA27" s="72"/>
      <c r="AB27" s="73"/>
      <c r="AC27" s="421" t="str">
        <f>IFERROR(X27*VLOOKUP(AG27,【参考】数式用4!$DO$3:$EV$106,MATCH(N27,【参考】数式用4!$DO$2:$EV$2,0)),"")</f>
        <v/>
      </c>
      <c r="AD27" s="524" t="str">
        <f t="shared" si="0"/>
        <v/>
      </c>
      <c r="AE27" s="526"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IFERROR(P28*VLOOKUP(AF28,【参考】数式用4!$DO$3:$EV$106,MATCH(N28,【参考】数式用4!$DO$2:$EV$2,0)),"")</f>
        <v/>
      </c>
      <c r="W28" s="49"/>
      <c r="X28" s="71"/>
      <c r="Y28" s="1114" t="str">
        <f>IFERROR(IF('別紙様式3-2（４・５月）'!Z30="ベア加算","",W28*VLOOKUP(N28,【参考】数式用!$AD$2:$AH$27,MATCH(O28,【参考】数式用!$K$4:$N$4,0)+1,0)),"")</f>
        <v/>
      </c>
      <c r="Z28" s="1114"/>
      <c r="AA28" s="72"/>
      <c r="AB28" s="73"/>
      <c r="AC28" s="421" t="str">
        <f>IFERROR(X28*VLOOKUP(AG28,【参考】数式用4!$DO$3:$EV$106,MATCH(N28,【参考】数式用4!$DO$2:$EV$2,0)),"")</f>
        <v/>
      </c>
      <c r="AD28" s="524" t="str">
        <f t="shared" si="0"/>
        <v/>
      </c>
      <c r="AE28" s="526"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IFERROR(P29*VLOOKUP(AF29,【参考】数式用4!$DO$3:$EV$106,MATCH(N29,【参考】数式用4!$DO$2:$EV$2,0)),"")</f>
        <v/>
      </c>
      <c r="W29" s="50"/>
      <c r="X29" s="431"/>
      <c r="Y29" s="1114" t="str">
        <f>IFERROR(IF('別紙様式3-2（４・５月）'!Z31="ベア加算","",W29*VLOOKUP(N29,【参考】数式用!$AD$2:$AH$27,MATCH(O29,【参考】数式用!$K$4:$N$4,0)+1,0)),"")</f>
        <v/>
      </c>
      <c r="Z29" s="1114"/>
      <c r="AA29" s="72"/>
      <c r="AB29" s="431"/>
      <c r="AC29" s="435" t="str">
        <f>IFERROR(X29*VLOOKUP(AG29,【参考】数式用4!$DO$3:$EV$106,MATCH(N29,【参考】数式用4!$DO$2:$EV$2,0)),"")</f>
        <v/>
      </c>
      <c r="AD29" s="524" t="str">
        <f t="shared" si="0"/>
        <v/>
      </c>
      <c r="AE29" s="526"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IFERROR(P30*VLOOKUP(AF30,【参考】数式用4!$DO$3:$EV$106,MATCH(N30,【参考】数式用4!$DO$2:$EV$2,0)),"")</f>
        <v/>
      </c>
      <c r="W30" s="49"/>
      <c r="X30" s="71"/>
      <c r="Y30" s="1114" t="str">
        <f>IFERROR(IF('別紙様式3-2（４・５月）'!Z32="ベア加算","",W30*VLOOKUP(N30,【参考】数式用!$AD$2:$AH$27,MATCH(O30,【参考】数式用!$K$4:$N$4,0)+1,0)),"")</f>
        <v/>
      </c>
      <c r="Z30" s="1114"/>
      <c r="AA30" s="72"/>
      <c r="AB30" s="73"/>
      <c r="AC30" s="421" t="str">
        <f>IFERROR(X30*VLOOKUP(AG30,【参考】数式用4!$DO$3:$EV$106,MATCH(N30,【参考】数式用4!$DO$2:$EV$2,0)),"")</f>
        <v/>
      </c>
      <c r="AD30" s="524" t="str">
        <f t="shared" si="0"/>
        <v/>
      </c>
      <c r="AE30" s="526"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IFERROR(P31*VLOOKUP(AF31,【参考】数式用4!$DO$3:$EV$106,MATCH(N31,【参考】数式用4!$DO$2:$EV$2,0)),"")</f>
        <v/>
      </c>
      <c r="W31" s="49"/>
      <c r="X31" s="71"/>
      <c r="Y31" s="1114" t="str">
        <f>IFERROR(IF('別紙様式3-2（４・５月）'!Z33="ベア加算","",W31*VLOOKUP(N31,【参考】数式用!$AD$2:$AH$27,MATCH(O31,【参考】数式用!$K$4:$N$4,0)+1,0)),"")</f>
        <v/>
      </c>
      <c r="Z31" s="1114"/>
      <c r="AA31" s="72"/>
      <c r="AB31" s="73"/>
      <c r="AC31" s="421" t="str">
        <f>IFERROR(X31*VLOOKUP(AG31,【参考】数式用4!$DO$3:$EV$106,MATCH(N31,【参考】数式用4!$DO$2:$EV$2,0)),"")</f>
        <v/>
      </c>
      <c r="AD31" s="524" t="str">
        <f t="shared" si="0"/>
        <v/>
      </c>
      <c r="AE31" s="526"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IFERROR(P32*VLOOKUP(AF32,【参考】数式用4!$DO$3:$EV$106,MATCH(N32,【参考】数式用4!$DO$2:$EV$2,0)),"")</f>
        <v/>
      </c>
      <c r="W32" s="49"/>
      <c r="X32" s="71"/>
      <c r="Y32" s="1114" t="str">
        <f>IFERROR(IF('別紙様式3-2（４・５月）'!Z34="ベア加算","",W32*VLOOKUP(N32,【参考】数式用!$AD$2:$AH$27,MATCH(O32,【参考】数式用!$K$4:$N$4,0)+1,0)),"")</f>
        <v/>
      </c>
      <c r="Z32" s="1114"/>
      <c r="AA32" s="72"/>
      <c r="AB32" s="73"/>
      <c r="AC32" s="421" t="str">
        <f>IFERROR(X32*VLOOKUP(AG32,【参考】数式用4!$DO$3:$EV$106,MATCH(N32,【参考】数式用4!$DO$2:$EV$2,0)),"")</f>
        <v/>
      </c>
      <c r="AD32" s="524" t="str">
        <f t="shared" si="0"/>
        <v/>
      </c>
      <c r="AE32" s="526"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IFERROR(P33*VLOOKUP(AF33,【参考】数式用4!$DO$3:$EV$106,MATCH(N33,【参考】数式用4!$DO$2:$EV$2,0)),"")</f>
        <v/>
      </c>
      <c r="W33" s="49"/>
      <c r="X33" s="71"/>
      <c r="Y33" s="1114" t="str">
        <f>IFERROR(IF('別紙様式3-2（４・５月）'!Z35="ベア加算","",W33*VLOOKUP(N33,【参考】数式用!$AD$2:$AH$27,MATCH(O33,【参考】数式用!$K$4:$N$4,0)+1,0)),"")</f>
        <v/>
      </c>
      <c r="Z33" s="1114"/>
      <c r="AA33" s="72"/>
      <c r="AB33" s="73"/>
      <c r="AC33" s="421" t="str">
        <f>IFERROR(X33*VLOOKUP(AG33,【参考】数式用4!$DO$3:$EV$106,MATCH(N33,【参考】数式用4!$DO$2:$EV$2,0)),"")</f>
        <v/>
      </c>
      <c r="AD33" s="524" t="str">
        <f t="shared" si="0"/>
        <v/>
      </c>
      <c r="AE33" s="526"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IFERROR(P34*VLOOKUP(AF34,【参考】数式用4!$DO$3:$EV$106,MATCH(N34,【参考】数式用4!$DO$2:$EV$2,0)),"")</f>
        <v/>
      </c>
      <c r="W34" s="49"/>
      <c r="X34" s="71"/>
      <c r="Y34" s="1114" t="str">
        <f>IFERROR(IF('別紙様式3-2（４・５月）'!Z36="ベア加算","",W34*VLOOKUP(N34,【参考】数式用!$AD$2:$AH$27,MATCH(O34,【参考】数式用!$K$4:$N$4,0)+1,0)),"")</f>
        <v/>
      </c>
      <c r="Z34" s="1114"/>
      <c r="AA34" s="72"/>
      <c r="AB34" s="73"/>
      <c r="AC34" s="421" t="str">
        <f>IFERROR(X34*VLOOKUP(AG34,【参考】数式用4!$DO$3:$EV$106,MATCH(N34,【参考】数式用4!$DO$2:$EV$2,0)),"")</f>
        <v/>
      </c>
      <c r="AD34" s="524" t="str">
        <f t="shared" si="0"/>
        <v/>
      </c>
      <c r="AE34" s="526"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IFERROR(P35*VLOOKUP(AF35,【参考】数式用4!$DO$3:$EV$106,MATCH(N35,【参考】数式用4!$DO$2:$EV$2,0)),"")</f>
        <v/>
      </c>
      <c r="W35" s="49"/>
      <c r="X35" s="71"/>
      <c r="Y35" s="1114" t="str">
        <f>IFERROR(IF('別紙様式3-2（４・５月）'!Z37="ベア加算","",W35*VLOOKUP(N35,【参考】数式用!$AD$2:$AH$27,MATCH(O35,【参考】数式用!$K$4:$N$4,0)+1,0)),"")</f>
        <v/>
      </c>
      <c r="Z35" s="1114"/>
      <c r="AA35" s="72"/>
      <c r="AB35" s="73"/>
      <c r="AC35" s="421" t="str">
        <f>IFERROR(X35*VLOOKUP(AG35,【参考】数式用4!$DO$3:$EV$106,MATCH(N35,【参考】数式用4!$DO$2:$EV$2,0)),"")</f>
        <v/>
      </c>
      <c r="AD35" s="524" t="str">
        <f t="shared" si="0"/>
        <v/>
      </c>
      <c r="AE35" s="526"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IFERROR(P36*VLOOKUP(AF36,【参考】数式用4!$DO$3:$EV$106,MATCH(N36,【参考】数式用4!$DO$2:$EV$2,0)),"")</f>
        <v/>
      </c>
      <c r="W36" s="49"/>
      <c r="X36" s="71"/>
      <c r="Y36" s="1114" t="str">
        <f>IFERROR(IF('別紙様式3-2（４・５月）'!Z38="ベア加算","",W36*VLOOKUP(N36,【参考】数式用!$AD$2:$AH$27,MATCH(O36,【参考】数式用!$K$4:$N$4,0)+1,0)),"")</f>
        <v/>
      </c>
      <c r="Z36" s="1114"/>
      <c r="AA36" s="72"/>
      <c r="AB36" s="73"/>
      <c r="AC36" s="421" t="str">
        <f>IFERROR(X36*VLOOKUP(AG36,【参考】数式用4!$DO$3:$EV$106,MATCH(N36,【参考】数式用4!$DO$2:$EV$2,0)),"")</f>
        <v/>
      </c>
      <c r="AD36" s="524" t="str">
        <f t="shared" si="0"/>
        <v/>
      </c>
      <c r="AE36" s="526"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IFERROR(P37*VLOOKUP(AF37,【参考】数式用4!$DO$3:$EV$106,MATCH(N37,【参考】数式用4!$DO$2:$EV$2,0)),"")</f>
        <v/>
      </c>
      <c r="W37" s="49"/>
      <c r="X37" s="71"/>
      <c r="Y37" s="1114" t="str">
        <f>IFERROR(IF('別紙様式3-2（４・５月）'!Z39="ベア加算","",W37*VLOOKUP(N37,【参考】数式用!$AD$2:$AH$27,MATCH(O37,【参考】数式用!$K$4:$N$4,0)+1,0)),"")</f>
        <v/>
      </c>
      <c r="Z37" s="1114"/>
      <c r="AA37" s="72"/>
      <c r="AB37" s="73"/>
      <c r="AC37" s="421" t="str">
        <f>IFERROR(X37*VLOOKUP(AG37,【参考】数式用4!$DO$3:$EV$106,MATCH(N37,【参考】数式用4!$DO$2:$EV$2,0)),"")</f>
        <v/>
      </c>
      <c r="AD37" s="524" t="str">
        <f t="shared" si="0"/>
        <v/>
      </c>
      <c r="AE37" s="526"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IFERROR(P38*VLOOKUP(AF38,【参考】数式用4!$DO$3:$EV$106,MATCH(N38,【参考】数式用4!$DO$2:$EV$2,0)),"")</f>
        <v/>
      </c>
      <c r="W38" s="49"/>
      <c r="X38" s="71"/>
      <c r="Y38" s="1114" t="str">
        <f>IFERROR(IF('別紙様式3-2（４・５月）'!Z40="ベア加算","",W38*VLOOKUP(N38,【参考】数式用!$AD$2:$AH$27,MATCH(O38,【参考】数式用!$K$4:$N$4,0)+1,0)),"")</f>
        <v/>
      </c>
      <c r="Z38" s="1114"/>
      <c r="AA38" s="72"/>
      <c r="AB38" s="73"/>
      <c r="AC38" s="421" t="str">
        <f>IFERROR(X38*VLOOKUP(AG38,【参考】数式用4!$DO$3:$EV$106,MATCH(N38,【参考】数式用4!$DO$2:$EV$2,0)),"")</f>
        <v/>
      </c>
      <c r="AD38" s="524" t="str">
        <f t="shared" si="0"/>
        <v/>
      </c>
      <c r="AE38" s="526"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IFERROR(P39*VLOOKUP(AF39,【参考】数式用4!$DO$3:$EV$106,MATCH(N39,【参考】数式用4!$DO$2:$EV$2,0)),"")</f>
        <v/>
      </c>
      <c r="W39" s="49"/>
      <c r="X39" s="71"/>
      <c r="Y39" s="1114" t="str">
        <f>IFERROR(IF('別紙様式3-2（４・５月）'!Z41="ベア加算","",W39*VLOOKUP(N39,【参考】数式用!$AD$2:$AH$27,MATCH(O39,【参考】数式用!$K$4:$N$4,0)+1,0)),"")</f>
        <v/>
      </c>
      <c r="Z39" s="1114"/>
      <c r="AA39" s="72"/>
      <c r="AB39" s="73"/>
      <c r="AC39" s="421" t="str">
        <f>IFERROR(X39*VLOOKUP(AG39,【参考】数式用4!$DO$3:$EV$106,MATCH(N39,【参考】数式用4!$DO$2:$EV$2,0)),"")</f>
        <v/>
      </c>
      <c r="AD39" s="524" t="str">
        <f t="shared" si="0"/>
        <v/>
      </c>
      <c r="AE39" s="526"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IFERROR(P40*VLOOKUP(AF40,【参考】数式用4!$DO$3:$EV$106,MATCH(N40,【参考】数式用4!$DO$2:$EV$2,0)),"")</f>
        <v/>
      </c>
      <c r="W40" s="49"/>
      <c r="X40" s="71"/>
      <c r="Y40" s="1114" t="str">
        <f>IFERROR(IF('別紙様式3-2（４・５月）'!Z42="ベア加算","",W40*VLOOKUP(N40,【参考】数式用!$AD$2:$AH$27,MATCH(O40,【参考】数式用!$K$4:$N$4,0)+1,0)),"")</f>
        <v/>
      </c>
      <c r="Z40" s="1114"/>
      <c r="AA40" s="72"/>
      <c r="AB40" s="73"/>
      <c r="AC40" s="421" t="str">
        <f>IFERROR(X40*VLOOKUP(AG40,【参考】数式用4!$DO$3:$EV$106,MATCH(N40,【参考】数式用4!$DO$2:$EV$2,0)),"")</f>
        <v/>
      </c>
      <c r="AD40" s="524" t="str">
        <f t="shared" si="0"/>
        <v/>
      </c>
      <c r="AE40" s="526"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IFERROR(P41*VLOOKUP(AF41,【参考】数式用4!$DO$3:$EV$106,MATCH(N41,【参考】数式用4!$DO$2:$EV$2,0)),"")</f>
        <v/>
      </c>
      <c r="W41" s="49"/>
      <c r="X41" s="71"/>
      <c r="Y41" s="1114" t="str">
        <f>IFERROR(IF('別紙様式3-2（４・５月）'!Z43="ベア加算","",W41*VLOOKUP(N41,【参考】数式用!$AD$2:$AH$27,MATCH(O41,【参考】数式用!$K$4:$N$4,0)+1,0)),"")</f>
        <v/>
      </c>
      <c r="Z41" s="1114"/>
      <c r="AA41" s="72"/>
      <c r="AB41" s="73"/>
      <c r="AC41" s="421" t="str">
        <f>IFERROR(X41*VLOOKUP(AG41,【参考】数式用4!$DO$3:$EV$106,MATCH(N41,【参考】数式用4!$DO$2:$EV$2,0)),"")</f>
        <v/>
      </c>
      <c r="AD41" s="524" t="str">
        <f t="shared" si="0"/>
        <v/>
      </c>
      <c r="AE41" s="526"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IFERROR(P42*VLOOKUP(AF42,【参考】数式用4!$DO$3:$EV$106,MATCH(N42,【参考】数式用4!$DO$2:$EV$2,0)),"")</f>
        <v/>
      </c>
      <c r="W42" s="49"/>
      <c r="X42" s="71"/>
      <c r="Y42" s="1114" t="str">
        <f>IFERROR(IF('別紙様式3-2（４・５月）'!Z44="ベア加算","",W42*VLOOKUP(N42,【参考】数式用!$AD$2:$AH$27,MATCH(O42,【参考】数式用!$K$4:$N$4,0)+1,0)),"")</f>
        <v/>
      </c>
      <c r="Z42" s="1114"/>
      <c r="AA42" s="72"/>
      <c r="AB42" s="73"/>
      <c r="AC42" s="421" t="str">
        <f>IFERROR(X42*VLOOKUP(AG42,【参考】数式用4!$DO$3:$EV$106,MATCH(N42,【参考】数式用4!$DO$2:$EV$2,0)),"")</f>
        <v/>
      </c>
      <c r="AD42" s="524" t="str">
        <f t="shared" si="0"/>
        <v/>
      </c>
      <c r="AE42" s="526"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IFERROR(P43*VLOOKUP(AF43,【参考】数式用4!$DO$3:$EV$106,MATCH(N43,【参考】数式用4!$DO$2:$EV$2,0)),"")</f>
        <v/>
      </c>
      <c r="W43" s="49"/>
      <c r="X43" s="71"/>
      <c r="Y43" s="1114" t="str">
        <f>IFERROR(IF('別紙様式3-2（４・５月）'!Z45="ベア加算","",W43*VLOOKUP(N43,【参考】数式用!$AD$2:$AH$27,MATCH(O43,【参考】数式用!$K$4:$N$4,0)+1,0)),"")</f>
        <v/>
      </c>
      <c r="Z43" s="1114"/>
      <c r="AA43" s="72"/>
      <c r="AB43" s="73"/>
      <c r="AC43" s="421" t="str">
        <f>IFERROR(X43*VLOOKUP(AG43,【参考】数式用4!$DO$3:$EV$106,MATCH(N43,【参考】数式用4!$DO$2:$EV$2,0)),"")</f>
        <v/>
      </c>
      <c r="AD43" s="524" t="str">
        <f t="shared" si="0"/>
        <v/>
      </c>
      <c r="AE43" s="526"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IFERROR(P44*VLOOKUP(AF44,【参考】数式用4!$DO$3:$EV$106,MATCH(N44,【参考】数式用4!$DO$2:$EV$2,0)),"")</f>
        <v/>
      </c>
      <c r="W44" s="49"/>
      <c r="X44" s="71"/>
      <c r="Y44" s="1114" t="str">
        <f>IFERROR(IF('別紙様式3-2（４・５月）'!Z46="ベア加算","",W44*VLOOKUP(N44,【参考】数式用!$AD$2:$AH$27,MATCH(O44,【参考】数式用!$K$4:$N$4,0)+1,0)),"")</f>
        <v/>
      </c>
      <c r="Z44" s="1114"/>
      <c r="AA44" s="72"/>
      <c r="AB44" s="73"/>
      <c r="AC44" s="421" t="str">
        <f>IFERROR(X44*VLOOKUP(AG44,【参考】数式用4!$DO$3:$EV$106,MATCH(N44,【参考】数式用4!$DO$2:$EV$2,0)),"")</f>
        <v/>
      </c>
      <c r="AD44" s="524" t="str">
        <f t="shared" si="0"/>
        <v/>
      </c>
      <c r="AE44" s="526"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IFERROR(P45*VLOOKUP(AF45,【参考】数式用4!$DO$3:$EV$106,MATCH(N45,【参考】数式用4!$DO$2:$EV$2,0)),"")</f>
        <v/>
      </c>
      <c r="W45" s="49"/>
      <c r="X45" s="71"/>
      <c r="Y45" s="1114" t="str">
        <f>IFERROR(IF('別紙様式3-2（４・５月）'!Z47="ベア加算","",W45*VLOOKUP(N45,【参考】数式用!$AD$2:$AH$27,MATCH(O45,【参考】数式用!$K$4:$N$4,0)+1,0)),"")</f>
        <v/>
      </c>
      <c r="Z45" s="1114"/>
      <c r="AA45" s="72"/>
      <c r="AB45" s="73"/>
      <c r="AC45" s="421" t="str">
        <f>IFERROR(X45*VLOOKUP(AG45,【参考】数式用4!$DO$3:$EV$106,MATCH(N45,【参考】数式用4!$DO$2:$EV$2,0)),"")</f>
        <v/>
      </c>
      <c r="AD45" s="524" t="str">
        <f t="shared" si="0"/>
        <v/>
      </c>
      <c r="AE45" s="526"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IFERROR(P46*VLOOKUP(AF46,【参考】数式用4!$DO$3:$EV$106,MATCH(N46,【参考】数式用4!$DO$2:$EV$2,0)),"")</f>
        <v/>
      </c>
      <c r="W46" s="49"/>
      <c r="X46" s="71"/>
      <c r="Y46" s="1114" t="str">
        <f>IFERROR(IF('別紙様式3-2（４・５月）'!Z48="ベア加算","",W46*VLOOKUP(N46,【参考】数式用!$AD$2:$AH$27,MATCH(O46,【参考】数式用!$K$4:$N$4,0)+1,0)),"")</f>
        <v/>
      </c>
      <c r="Z46" s="1114"/>
      <c r="AA46" s="72"/>
      <c r="AB46" s="73"/>
      <c r="AC46" s="421" t="str">
        <f>IFERROR(X46*VLOOKUP(AG46,【参考】数式用4!$DO$3:$EV$106,MATCH(N46,【参考】数式用4!$DO$2:$EV$2,0)),"")</f>
        <v/>
      </c>
      <c r="AD46" s="524" t="str">
        <f t="shared" si="0"/>
        <v/>
      </c>
      <c r="AE46" s="526"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IFERROR(P47*VLOOKUP(AF47,【参考】数式用4!$DO$3:$EV$106,MATCH(N47,【参考】数式用4!$DO$2:$EV$2,0)),"")</f>
        <v/>
      </c>
      <c r="W47" s="49"/>
      <c r="X47" s="71"/>
      <c r="Y47" s="1114" t="str">
        <f>IFERROR(IF('別紙様式3-2（４・５月）'!Z49="ベア加算","",W47*VLOOKUP(N47,【参考】数式用!$AD$2:$AH$27,MATCH(O47,【参考】数式用!$K$4:$N$4,0)+1,0)),"")</f>
        <v/>
      </c>
      <c r="Z47" s="1114"/>
      <c r="AA47" s="72"/>
      <c r="AB47" s="73"/>
      <c r="AC47" s="421" t="str">
        <f>IFERROR(X47*VLOOKUP(AG47,【参考】数式用4!$DO$3:$EV$106,MATCH(N47,【参考】数式用4!$DO$2:$EV$2,0)),"")</f>
        <v/>
      </c>
      <c r="AD47" s="524" t="str">
        <f t="shared" si="0"/>
        <v/>
      </c>
      <c r="AE47" s="526"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IFERROR(P48*VLOOKUP(AF48,【参考】数式用4!$DO$3:$EV$106,MATCH(N48,【参考】数式用4!$DO$2:$EV$2,0)),"")</f>
        <v/>
      </c>
      <c r="W48" s="49"/>
      <c r="X48" s="71"/>
      <c r="Y48" s="1114" t="str">
        <f>IFERROR(IF('別紙様式3-2（４・５月）'!Z50="ベア加算","",W48*VLOOKUP(N48,【参考】数式用!$AD$2:$AH$27,MATCH(O48,【参考】数式用!$K$4:$N$4,0)+1,0)),"")</f>
        <v/>
      </c>
      <c r="Z48" s="1114"/>
      <c r="AA48" s="72"/>
      <c r="AB48" s="73"/>
      <c r="AC48" s="421" t="str">
        <f>IFERROR(X48*VLOOKUP(AG48,【参考】数式用4!$DO$3:$EV$106,MATCH(N48,【参考】数式用4!$DO$2:$EV$2,0)),"")</f>
        <v/>
      </c>
      <c r="AD48" s="524" t="str">
        <f t="shared" si="0"/>
        <v/>
      </c>
      <c r="AE48" s="526"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IFERROR(P49*VLOOKUP(AF49,【参考】数式用4!$DO$3:$EV$106,MATCH(N49,【参考】数式用4!$DO$2:$EV$2,0)),"")</f>
        <v/>
      </c>
      <c r="W49" s="49"/>
      <c r="X49" s="71"/>
      <c r="Y49" s="1114" t="str">
        <f>IFERROR(IF('別紙様式3-2（４・５月）'!Z51="ベア加算","",W49*VLOOKUP(N49,【参考】数式用!$AD$2:$AH$27,MATCH(O49,【参考】数式用!$K$4:$N$4,0)+1,0)),"")</f>
        <v/>
      </c>
      <c r="Z49" s="1114"/>
      <c r="AA49" s="72"/>
      <c r="AB49" s="73"/>
      <c r="AC49" s="421" t="str">
        <f>IFERROR(X49*VLOOKUP(AG49,【参考】数式用4!$DO$3:$EV$106,MATCH(N49,【参考】数式用4!$DO$2:$EV$2,0)),"")</f>
        <v/>
      </c>
      <c r="AD49" s="524" t="str">
        <f t="shared" si="0"/>
        <v/>
      </c>
      <c r="AE49" s="526"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IFERROR(P50*VLOOKUP(AF50,【参考】数式用4!$DO$3:$EV$106,MATCH(N50,【参考】数式用4!$DO$2:$EV$2,0)),"")</f>
        <v/>
      </c>
      <c r="W50" s="49"/>
      <c r="X50" s="71"/>
      <c r="Y50" s="1114" t="str">
        <f>IFERROR(IF('別紙様式3-2（４・５月）'!Z52="ベア加算","",W50*VLOOKUP(N50,【参考】数式用!$AD$2:$AH$27,MATCH(O50,【参考】数式用!$K$4:$N$4,0)+1,0)),"")</f>
        <v/>
      </c>
      <c r="Z50" s="1114"/>
      <c r="AA50" s="72"/>
      <c r="AB50" s="73"/>
      <c r="AC50" s="421" t="str">
        <f>IFERROR(X50*VLOOKUP(AG50,【参考】数式用4!$DO$3:$EV$106,MATCH(N50,【参考】数式用4!$DO$2:$EV$2,0)),"")</f>
        <v/>
      </c>
      <c r="AD50" s="524" t="str">
        <f t="shared" si="0"/>
        <v/>
      </c>
      <c r="AE50" s="526"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IFERROR(P51*VLOOKUP(AF51,【参考】数式用4!$DO$3:$EV$106,MATCH(N51,【参考】数式用4!$DO$2:$EV$2,0)),"")</f>
        <v/>
      </c>
      <c r="W51" s="49"/>
      <c r="X51" s="71"/>
      <c r="Y51" s="1114" t="str">
        <f>IFERROR(IF('別紙様式3-2（４・５月）'!Z53="ベア加算","",W51*VLOOKUP(N51,【参考】数式用!$AD$2:$AH$27,MATCH(O51,【参考】数式用!$K$4:$N$4,0)+1,0)),"")</f>
        <v/>
      </c>
      <c r="Z51" s="1114"/>
      <c r="AA51" s="72"/>
      <c r="AB51" s="73"/>
      <c r="AC51" s="421" t="str">
        <f>IFERROR(X51*VLOOKUP(AG51,【参考】数式用4!$DO$3:$EV$106,MATCH(N51,【参考】数式用4!$DO$2:$EV$2,0)),"")</f>
        <v/>
      </c>
      <c r="AD51" s="524" t="str">
        <f t="shared" si="0"/>
        <v/>
      </c>
      <c r="AE51" s="526"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IFERROR(P52*VLOOKUP(AF52,【参考】数式用4!$DO$3:$EV$106,MATCH(N52,【参考】数式用4!$DO$2:$EV$2,0)),"")</f>
        <v/>
      </c>
      <c r="W52" s="49"/>
      <c r="X52" s="71"/>
      <c r="Y52" s="1114" t="str">
        <f>IFERROR(IF('別紙様式3-2（４・５月）'!Z54="ベア加算","",W52*VLOOKUP(N52,【参考】数式用!$AD$2:$AH$27,MATCH(O52,【参考】数式用!$K$4:$N$4,0)+1,0)),"")</f>
        <v/>
      </c>
      <c r="Z52" s="1114"/>
      <c r="AA52" s="72"/>
      <c r="AB52" s="73"/>
      <c r="AC52" s="421" t="str">
        <f>IFERROR(X52*VLOOKUP(AG52,【参考】数式用4!$DO$3:$EV$106,MATCH(N52,【参考】数式用4!$DO$2:$EV$2,0)),"")</f>
        <v/>
      </c>
      <c r="AD52" s="524" t="str">
        <f t="shared" si="0"/>
        <v/>
      </c>
      <c r="AE52" s="526"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IFERROR(P53*VLOOKUP(AF53,【参考】数式用4!$DO$3:$EV$106,MATCH(N53,【参考】数式用4!$DO$2:$EV$2,0)),"")</f>
        <v/>
      </c>
      <c r="W53" s="49"/>
      <c r="X53" s="71"/>
      <c r="Y53" s="1114" t="str">
        <f>IFERROR(IF('別紙様式3-2（４・５月）'!Z55="ベア加算","",W53*VLOOKUP(N53,【参考】数式用!$AD$2:$AH$27,MATCH(O53,【参考】数式用!$K$4:$N$4,0)+1,0)),"")</f>
        <v/>
      </c>
      <c r="Z53" s="1114"/>
      <c r="AA53" s="72"/>
      <c r="AB53" s="73"/>
      <c r="AC53" s="421" t="str">
        <f>IFERROR(X53*VLOOKUP(AG53,【参考】数式用4!$DO$3:$EV$106,MATCH(N53,【参考】数式用4!$DO$2:$EV$2,0)),"")</f>
        <v/>
      </c>
      <c r="AD53" s="524" t="str">
        <f t="shared" si="0"/>
        <v/>
      </c>
      <c r="AE53" s="526"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IFERROR(P54*VLOOKUP(AF54,【参考】数式用4!$DO$3:$EV$106,MATCH(N54,【参考】数式用4!$DO$2:$EV$2,0)),"")</f>
        <v/>
      </c>
      <c r="W54" s="49"/>
      <c r="X54" s="71"/>
      <c r="Y54" s="1114" t="str">
        <f>IFERROR(IF('別紙様式3-2（４・５月）'!Z56="ベア加算","",W54*VLOOKUP(N54,【参考】数式用!$AD$2:$AH$27,MATCH(O54,【参考】数式用!$K$4:$N$4,0)+1,0)),"")</f>
        <v/>
      </c>
      <c r="Z54" s="1114"/>
      <c r="AA54" s="72"/>
      <c r="AB54" s="73"/>
      <c r="AC54" s="421" t="str">
        <f>IFERROR(X54*VLOOKUP(AG54,【参考】数式用4!$DO$3:$EV$106,MATCH(N54,【参考】数式用4!$DO$2:$EV$2,0)),"")</f>
        <v/>
      </c>
      <c r="AD54" s="524" t="str">
        <f t="shared" si="0"/>
        <v/>
      </c>
      <c r="AE54" s="526"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IFERROR(P55*VLOOKUP(AF55,【参考】数式用4!$DO$3:$EV$106,MATCH(N55,【参考】数式用4!$DO$2:$EV$2,0)),"")</f>
        <v/>
      </c>
      <c r="W55" s="49"/>
      <c r="X55" s="71"/>
      <c r="Y55" s="1114" t="str">
        <f>IFERROR(IF('別紙様式3-2（４・５月）'!Z57="ベア加算","",W55*VLOOKUP(N55,【参考】数式用!$AD$2:$AH$27,MATCH(O55,【参考】数式用!$K$4:$N$4,0)+1,0)),"")</f>
        <v/>
      </c>
      <c r="Z55" s="1114"/>
      <c r="AA55" s="72"/>
      <c r="AB55" s="73"/>
      <c r="AC55" s="421" t="str">
        <f>IFERROR(X55*VLOOKUP(AG55,【参考】数式用4!$DO$3:$EV$106,MATCH(N55,【参考】数式用4!$DO$2:$EV$2,0)),"")</f>
        <v/>
      </c>
      <c r="AD55" s="524" t="str">
        <f t="shared" si="0"/>
        <v/>
      </c>
      <c r="AE55" s="526"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IFERROR(P56*VLOOKUP(AF56,【参考】数式用4!$DO$3:$EV$106,MATCH(N56,【参考】数式用4!$DO$2:$EV$2,0)),"")</f>
        <v/>
      </c>
      <c r="W56" s="49"/>
      <c r="X56" s="71"/>
      <c r="Y56" s="1114" t="str">
        <f>IFERROR(IF('別紙様式3-2（４・５月）'!Z58="ベア加算","",W56*VLOOKUP(N56,【参考】数式用!$AD$2:$AH$27,MATCH(O56,【参考】数式用!$K$4:$N$4,0)+1,0)),"")</f>
        <v/>
      </c>
      <c r="Z56" s="1114"/>
      <c r="AA56" s="72"/>
      <c r="AB56" s="73"/>
      <c r="AC56" s="421" t="str">
        <f>IFERROR(X56*VLOOKUP(AG56,【参考】数式用4!$DO$3:$EV$106,MATCH(N56,【参考】数式用4!$DO$2:$EV$2,0)),"")</f>
        <v/>
      </c>
      <c r="AD56" s="524" t="str">
        <f t="shared" si="0"/>
        <v/>
      </c>
      <c r="AE56" s="526"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IFERROR(P57*VLOOKUP(AF57,【参考】数式用4!$DO$3:$EV$106,MATCH(N57,【参考】数式用4!$DO$2:$EV$2,0)),"")</f>
        <v/>
      </c>
      <c r="W57" s="49"/>
      <c r="X57" s="71"/>
      <c r="Y57" s="1114" t="str">
        <f>IFERROR(IF('別紙様式3-2（４・５月）'!Z59="ベア加算","",W57*VLOOKUP(N57,【参考】数式用!$AD$2:$AH$27,MATCH(O57,【参考】数式用!$K$4:$N$4,0)+1,0)),"")</f>
        <v/>
      </c>
      <c r="Z57" s="1114"/>
      <c r="AA57" s="72"/>
      <c r="AB57" s="73"/>
      <c r="AC57" s="421" t="str">
        <f>IFERROR(X57*VLOOKUP(AG57,【参考】数式用4!$DO$3:$EV$106,MATCH(N57,【参考】数式用4!$DO$2:$EV$2,0)),"")</f>
        <v/>
      </c>
      <c r="AD57" s="524" t="str">
        <f t="shared" si="0"/>
        <v/>
      </c>
      <c r="AE57" s="526"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IFERROR(P58*VLOOKUP(AF58,【参考】数式用4!$DO$3:$EV$106,MATCH(N58,【参考】数式用4!$DO$2:$EV$2,0)),"")</f>
        <v/>
      </c>
      <c r="W58" s="49"/>
      <c r="X58" s="71"/>
      <c r="Y58" s="1114" t="str">
        <f>IFERROR(IF('別紙様式3-2（４・５月）'!Z60="ベア加算","",W58*VLOOKUP(N58,【参考】数式用!$AD$2:$AH$27,MATCH(O58,【参考】数式用!$K$4:$N$4,0)+1,0)),"")</f>
        <v/>
      </c>
      <c r="Z58" s="1114"/>
      <c r="AA58" s="72"/>
      <c r="AB58" s="73"/>
      <c r="AC58" s="421" t="str">
        <f>IFERROR(X58*VLOOKUP(AG58,【参考】数式用4!$DO$3:$EV$106,MATCH(N58,【参考】数式用4!$DO$2:$EV$2,0)),"")</f>
        <v/>
      </c>
      <c r="AD58" s="524" t="str">
        <f t="shared" si="0"/>
        <v/>
      </c>
      <c r="AE58" s="526"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IFERROR(P59*VLOOKUP(AF59,【参考】数式用4!$DO$3:$EV$106,MATCH(N59,【参考】数式用4!$DO$2:$EV$2,0)),"")</f>
        <v/>
      </c>
      <c r="W59" s="49"/>
      <c r="X59" s="71"/>
      <c r="Y59" s="1114" t="str">
        <f>IFERROR(IF('別紙様式3-2（４・５月）'!Z61="ベア加算","",W59*VLOOKUP(N59,【参考】数式用!$AD$2:$AH$27,MATCH(O59,【参考】数式用!$K$4:$N$4,0)+1,0)),"")</f>
        <v/>
      </c>
      <c r="Z59" s="1114"/>
      <c r="AA59" s="72"/>
      <c r="AB59" s="73"/>
      <c r="AC59" s="421" t="str">
        <f>IFERROR(X59*VLOOKUP(AG59,【参考】数式用4!$DO$3:$EV$106,MATCH(N59,【参考】数式用4!$DO$2:$EV$2,0)),"")</f>
        <v/>
      </c>
      <c r="AD59" s="524" t="str">
        <f t="shared" si="0"/>
        <v/>
      </c>
      <c r="AE59" s="526"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IFERROR(P60*VLOOKUP(AF60,【参考】数式用4!$DO$3:$EV$106,MATCH(N60,【参考】数式用4!$DO$2:$EV$2,0)),"")</f>
        <v/>
      </c>
      <c r="W60" s="49"/>
      <c r="X60" s="71"/>
      <c r="Y60" s="1114" t="str">
        <f>IFERROR(IF('別紙様式3-2（４・５月）'!Z62="ベア加算","",W60*VLOOKUP(N60,【参考】数式用!$AD$2:$AH$27,MATCH(O60,【参考】数式用!$K$4:$N$4,0)+1,0)),"")</f>
        <v/>
      </c>
      <c r="Z60" s="1114"/>
      <c r="AA60" s="72"/>
      <c r="AB60" s="73"/>
      <c r="AC60" s="421" t="str">
        <f>IFERROR(X60*VLOOKUP(AG60,【参考】数式用4!$DO$3:$EV$106,MATCH(N60,【参考】数式用4!$DO$2:$EV$2,0)),"")</f>
        <v/>
      </c>
      <c r="AD60" s="524" t="str">
        <f t="shared" si="0"/>
        <v/>
      </c>
      <c r="AE60" s="526"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IFERROR(P61*VLOOKUP(AF61,【参考】数式用4!$DO$3:$EV$106,MATCH(N61,【参考】数式用4!$DO$2:$EV$2,0)),"")</f>
        <v/>
      </c>
      <c r="W61" s="49"/>
      <c r="X61" s="71"/>
      <c r="Y61" s="1114" t="str">
        <f>IFERROR(IF('別紙様式3-2（４・５月）'!Z63="ベア加算","",W61*VLOOKUP(N61,【参考】数式用!$AD$2:$AH$27,MATCH(O61,【参考】数式用!$K$4:$N$4,0)+1,0)),"")</f>
        <v/>
      </c>
      <c r="Z61" s="1114"/>
      <c r="AA61" s="72"/>
      <c r="AB61" s="73"/>
      <c r="AC61" s="421" t="str">
        <f>IFERROR(X61*VLOOKUP(AG61,【参考】数式用4!$DO$3:$EV$106,MATCH(N61,【参考】数式用4!$DO$2:$EV$2,0)),"")</f>
        <v/>
      </c>
      <c r="AD61" s="524" t="str">
        <f t="shared" si="0"/>
        <v/>
      </c>
      <c r="AE61" s="526"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IFERROR(P62*VLOOKUP(AF62,【参考】数式用4!$DO$3:$EV$106,MATCH(N62,【参考】数式用4!$DO$2:$EV$2,0)),"")</f>
        <v/>
      </c>
      <c r="W62" s="49"/>
      <c r="X62" s="71"/>
      <c r="Y62" s="1114" t="str">
        <f>IFERROR(IF('別紙様式3-2（４・５月）'!Z64="ベア加算","",W62*VLOOKUP(N62,【参考】数式用!$AD$2:$AH$27,MATCH(O62,【参考】数式用!$K$4:$N$4,0)+1,0)),"")</f>
        <v/>
      </c>
      <c r="Z62" s="1114"/>
      <c r="AA62" s="72"/>
      <c r="AB62" s="73"/>
      <c r="AC62" s="421" t="str">
        <f>IFERROR(X62*VLOOKUP(AG62,【参考】数式用4!$DO$3:$EV$106,MATCH(N62,【参考】数式用4!$DO$2:$EV$2,0)),"")</f>
        <v/>
      </c>
      <c r="AD62" s="524" t="str">
        <f t="shared" si="0"/>
        <v/>
      </c>
      <c r="AE62" s="526"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IFERROR(P63*VLOOKUP(AF63,【参考】数式用4!$DO$3:$EV$106,MATCH(N63,【参考】数式用4!$DO$2:$EV$2,0)),"")</f>
        <v/>
      </c>
      <c r="W63" s="49"/>
      <c r="X63" s="71"/>
      <c r="Y63" s="1114" t="str">
        <f>IFERROR(IF('別紙様式3-2（４・５月）'!Z65="ベア加算","",W63*VLOOKUP(N63,【参考】数式用!$AD$2:$AH$27,MATCH(O63,【参考】数式用!$K$4:$N$4,0)+1,0)),"")</f>
        <v/>
      </c>
      <c r="Z63" s="1114"/>
      <c r="AA63" s="72"/>
      <c r="AB63" s="73"/>
      <c r="AC63" s="421" t="str">
        <f>IFERROR(X63*VLOOKUP(AG63,【参考】数式用4!$DO$3:$EV$106,MATCH(N63,【参考】数式用4!$DO$2:$EV$2,0)),"")</f>
        <v/>
      </c>
      <c r="AD63" s="524" t="str">
        <f t="shared" si="0"/>
        <v/>
      </c>
      <c r="AE63" s="526"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IFERROR(P64*VLOOKUP(AF64,【参考】数式用4!$DO$3:$EV$106,MATCH(N64,【参考】数式用4!$DO$2:$EV$2,0)),"")</f>
        <v/>
      </c>
      <c r="W64" s="49"/>
      <c r="X64" s="71"/>
      <c r="Y64" s="1114" t="str">
        <f>IFERROR(IF('別紙様式3-2（４・５月）'!Z66="ベア加算","",W64*VLOOKUP(N64,【参考】数式用!$AD$2:$AH$27,MATCH(O64,【参考】数式用!$K$4:$N$4,0)+1,0)),"")</f>
        <v/>
      </c>
      <c r="Z64" s="1114"/>
      <c r="AA64" s="72"/>
      <c r="AB64" s="73"/>
      <c r="AC64" s="421" t="str">
        <f>IFERROR(X64*VLOOKUP(AG64,【参考】数式用4!$DO$3:$EV$106,MATCH(N64,【参考】数式用4!$DO$2:$EV$2,0)),"")</f>
        <v/>
      </c>
      <c r="AD64" s="524" t="str">
        <f t="shared" si="0"/>
        <v/>
      </c>
      <c r="AE64" s="526"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IFERROR(P65*VLOOKUP(AF65,【参考】数式用4!$DO$3:$EV$106,MATCH(N65,【参考】数式用4!$DO$2:$EV$2,0)),"")</f>
        <v/>
      </c>
      <c r="W65" s="49"/>
      <c r="X65" s="71"/>
      <c r="Y65" s="1114" t="str">
        <f>IFERROR(IF('別紙様式3-2（４・５月）'!Z67="ベア加算","",W65*VLOOKUP(N65,【参考】数式用!$AD$2:$AH$27,MATCH(O65,【参考】数式用!$K$4:$N$4,0)+1,0)),"")</f>
        <v/>
      </c>
      <c r="Z65" s="1114"/>
      <c r="AA65" s="72"/>
      <c r="AB65" s="73"/>
      <c r="AC65" s="421" t="str">
        <f>IFERROR(X65*VLOOKUP(AG65,【参考】数式用4!$DO$3:$EV$106,MATCH(N65,【参考】数式用4!$DO$2:$EV$2,0)),"")</f>
        <v/>
      </c>
      <c r="AD65" s="524" t="str">
        <f t="shared" si="0"/>
        <v/>
      </c>
      <c r="AE65" s="526"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IFERROR(P66*VLOOKUP(AF66,【参考】数式用4!$DO$3:$EV$106,MATCH(N66,【参考】数式用4!$DO$2:$EV$2,0)),"")</f>
        <v/>
      </c>
      <c r="W66" s="49"/>
      <c r="X66" s="71"/>
      <c r="Y66" s="1114" t="str">
        <f>IFERROR(IF('別紙様式3-2（４・５月）'!Z68="ベア加算","",W66*VLOOKUP(N66,【参考】数式用!$AD$2:$AH$27,MATCH(O66,【参考】数式用!$K$4:$N$4,0)+1,0)),"")</f>
        <v/>
      </c>
      <c r="Z66" s="1114"/>
      <c r="AA66" s="72"/>
      <c r="AB66" s="73"/>
      <c r="AC66" s="421" t="str">
        <f>IFERROR(X66*VLOOKUP(AG66,【参考】数式用4!$DO$3:$EV$106,MATCH(N66,【参考】数式用4!$DO$2:$EV$2,0)),"")</f>
        <v/>
      </c>
      <c r="AD66" s="524" t="str">
        <f t="shared" si="0"/>
        <v/>
      </c>
      <c r="AE66" s="526"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IFERROR(P67*VLOOKUP(AF67,【参考】数式用4!$DO$3:$EV$106,MATCH(N67,【参考】数式用4!$DO$2:$EV$2,0)),"")</f>
        <v/>
      </c>
      <c r="W67" s="49"/>
      <c r="X67" s="71"/>
      <c r="Y67" s="1114" t="str">
        <f>IFERROR(IF('別紙様式3-2（４・５月）'!Z69="ベア加算","",W67*VLOOKUP(N67,【参考】数式用!$AD$2:$AH$27,MATCH(O67,【参考】数式用!$K$4:$N$4,0)+1,0)),"")</f>
        <v/>
      </c>
      <c r="Z67" s="1114"/>
      <c r="AA67" s="72"/>
      <c r="AB67" s="73"/>
      <c r="AC67" s="421" t="str">
        <f>IFERROR(X67*VLOOKUP(AG67,【参考】数式用4!$DO$3:$EV$106,MATCH(N67,【参考】数式用4!$DO$2:$EV$2,0)),"")</f>
        <v/>
      </c>
      <c r="AD67" s="524" t="str">
        <f t="shared" si="0"/>
        <v/>
      </c>
      <c r="AE67" s="526"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IFERROR(P68*VLOOKUP(AF68,【参考】数式用4!$DO$3:$EV$106,MATCH(N68,【参考】数式用4!$DO$2:$EV$2,0)),"")</f>
        <v/>
      </c>
      <c r="W68" s="49"/>
      <c r="X68" s="71"/>
      <c r="Y68" s="1114" t="str">
        <f>IFERROR(IF('別紙様式3-2（４・５月）'!Z70="ベア加算","",W68*VLOOKUP(N68,【参考】数式用!$AD$2:$AH$27,MATCH(O68,【参考】数式用!$K$4:$N$4,0)+1,0)),"")</f>
        <v/>
      </c>
      <c r="Z68" s="1114"/>
      <c r="AA68" s="72"/>
      <c r="AB68" s="73"/>
      <c r="AC68" s="421" t="str">
        <f>IFERROR(X68*VLOOKUP(AG68,【参考】数式用4!$DO$3:$EV$106,MATCH(N68,【参考】数式用4!$DO$2:$EV$2,0)),"")</f>
        <v/>
      </c>
      <c r="AD68" s="524" t="str">
        <f t="shared" si="0"/>
        <v/>
      </c>
      <c r="AE68" s="526"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IFERROR(P69*VLOOKUP(AF69,【参考】数式用4!$DO$3:$EV$106,MATCH(N69,【参考】数式用4!$DO$2:$EV$2,0)),"")</f>
        <v/>
      </c>
      <c r="W69" s="49"/>
      <c r="X69" s="71"/>
      <c r="Y69" s="1114" t="str">
        <f>IFERROR(IF('別紙様式3-2（４・５月）'!Z71="ベア加算","",W69*VLOOKUP(N69,【参考】数式用!$AD$2:$AH$27,MATCH(O69,【参考】数式用!$K$4:$N$4,0)+1,0)),"")</f>
        <v/>
      </c>
      <c r="Z69" s="1114"/>
      <c r="AA69" s="72"/>
      <c r="AB69" s="73"/>
      <c r="AC69" s="421" t="str">
        <f>IFERROR(X69*VLOOKUP(AG69,【参考】数式用4!$DO$3:$EV$106,MATCH(N69,【参考】数式用4!$DO$2:$EV$2,0)),"")</f>
        <v/>
      </c>
      <c r="AD69" s="524" t="str">
        <f t="shared" si="0"/>
        <v/>
      </c>
      <c r="AE69" s="526"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IFERROR(P70*VLOOKUP(AF70,【参考】数式用4!$DO$3:$EV$106,MATCH(N70,【参考】数式用4!$DO$2:$EV$2,0)),"")</f>
        <v/>
      </c>
      <c r="W70" s="49"/>
      <c r="X70" s="71"/>
      <c r="Y70" s="1114" t="str">
        <f>IFERROR(IF('別紙様式3-2（４・５月）'!Z72="ベア加算","",W70*VLOOKUP(N70,【参考】数式用!$AD$2:$AH$27,MATCH(O70,【参考】数式用!$K$4:$N$4,0)+1,0)),"")</f>
        <v/>
      </c>
      <c r="Z70" s="1114"/>
      <c r="AA70" s="72"/>
      <c r="AB70" s="73"/>
      <c r="AC70" s="421" t="str">
        <f>IFERROR(X70*VLOOKUP(AG70,【参考】数式用4!$DO$3:$EV$106,MATCH(N70,【参考】数式用4!$DO$2:$EV$2,0)),"")</f>
        <v/>
      </c>
      <c r="AD70" s="524" t="str">
        <f t="shared" si="0"/>
        <v/>
      </c>
      <c r="AE70" s="526"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IFERROR(P71*VLOOKUP(AF71,【参考】数式用4!$DO$3:$EV$106,MATCH(N71,【参考】数式用4!$DO$2:$EV$2,0)),"")</f>
        <v/>
      </c>
      <c r="W71" s="49"/>
      <c r="X71" s="71"/>
      <c r="Y71" s="1114" t="str">
        <f>IFERROR(IF('別紙様式3-2（４・５月）'!Z73="ベア加算","",W71*VLOOKUP(N71,【参考】数式用!$AD$2:$AH$27,MATCH(O71,【参考】数式用!$K$4:$N$4,0)+1,0)),"")</f>
        <v/>
      </c>
      <c r="Z71" s="1114"/>
      <c r="AA71" s="72"/>
      <c r="AB71" s="73"/>
      <c r="AC71" s="421" t="str">
        <f>IFERROR(X71*VLOOKUP(AG71,【参考】数式用4!$DO$3:$EV$106,MATCH(N71,【参考】数式用4!$DO$2:$EV$2,0)),"")</f>
        <v/>
      </c>
      <c r="AD71" s="524" t="str">
        <f t="shared" si="0"/>
        <v/>
      </c>
      <c r="AE71" s="526"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IFERROR(P72*VLOOKUP(AF72,【参考】数式用4!$DO$3:$EV$106,MATCH(N72,【参考】数式用4!$DO$2:$EV$2,0)),"")</f>
        <v/>
      </c>
      <c r="W72" s="49"/>
      <c r="X72" s="71"/>
      <c r="Y72" s="1114" t="str">
        <f>IFERROR(IF('別紙様式3-2（４・５月）'!Z74="ベア加算","",W72*VLOOKUP(N72,【参考】数式用!$AD$2:$AH$27,MATCH(O72,【参考】数式用!$K$4:$N$4,0)+1,0)),"")</f>
        <v/>
      </c>
      <c r="Z72" s="1114"/>
      <c r="AA72" s="72"/>
      <c r="AB72" s="73"/>
      <c r="AC72" s="421" t="str">
        <f>IFERROR(X72*VLOOKUP(AG72,【参考】数式用4!$DO$3:$EV$106,MATCH(N72,【参考】数式用4!$DO$2:$EV$2,0)),"")</f>
        <v/>
      </c>
      <c r="AD72" s="524" t="str">
        <f t="shared" si="0"/>
        <v/>
      </c>
      <c r="AE72" s="526"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IFERROR(P73*VLOOKUP(AF73,【参考】数式用4!$DO$3:$EV$106,MATCH(N73,【参考】数式用4!$DO$2:$EV$2,0)),"")</f>
        <v/>
      </c>
      <c r="W73" s="49"/>
      <c r="X73" s="71"/>
      <c r="Y73" s="1114" t="str">
        <f>IFERROR(IF('別紙様式3-2（４・５月）'!Z75="ベア加算","",W73*VLOOKUP(N73,【参考】数式用!$AD$2:$AH$27,MATCH(O73,【参考】数式用!$K$4:$N$4,0)+1,0)),"")</f>
        <v/>
      </c>
      <c r="Z73" s="1114"/>
      <c r="AA73" s="72"/>
      <c r="AB73" s="73"/>
      <c r="AC73" s="421" t="str">
        <f>IFERROR(X73*VLOOKUP(AG73,【参考】数式用4!$DO$3:$EV$106,MATCH(N73,【参考】数式用4!$DO$2:$EV$2,0)),"")</f>
        <v/>
      </c>
      <c r="AD73" s="524" t="str">
        <f t="shared" si="0"/>
        <v/>
      </c>
      <c r="AE73" s="526"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IFERROR(P74*VLOOKUP(AF74,【参考】数式用4!$DO$3:$EV$106,MATCH(N74,【参考】数式用4!$DO$2:$EV$2,0)),"")</f>
        <v/>
      </c>
      <c r="W74" s="49"/>
      <c r="X74" s="71"/>
      <c r="Y74" s="1114" t="str">
        <f>IFERROR(IF('別紙様式3-2（４・５月）'!Z76="ベア加算","",W74*VLOOKUP(N74,【参考】数式用!$AD$2:$AH$27,MATCH(O74,【参考】数式用!$K$4:$N$4,0)+1,0)),"")</f>
        <v/>
      </c>
      <c r="Z74" s="1114"/>
      <c r="AA74" s="72"/>
      <c r="AB74" s="73"/>
      <c r="AC74" s="421" t="str">
        <f>IFERROR(X74*VLOOKUP(AG74,【参考】数式用4!$DO$3:$EV$106,MATCH(N74,【参考】数式用4!$DO$2:$EV$2,0)),"")</f>
        <v/>
      </c>
      <c r="AD74" s="524" t="str">
        <f t="shared" si="0"/>
        <v/>
      </c>
      <c r="AE74" s="526"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IFERROR(P75*VLOOKUP(AF75,【参考】数式用4!$DO$3:$EV$106,MATCH(N75,【参考】数式用4!$DO$2:$EV$2,0)),"")</f>
        <v/>
      </c>
      <c r="W75" s="49"/>
      <c r="X75" s="71"/>
      <c r="Y75" s="1114" t="str">
        <f>IFERROR(IF('別紙様式3-2（４・５月）'!Z77="ベア加算","",W75*VLOOKUP(N75,【参考】数式用!$AD$2:$AH$27,MATCH(O75,【参考】数式用!$K$4:$N$4,0)+1,0)),"")</f>
        <v/>
      </c>
      <c r="Z75" s="1114"/>
      <c r="AA75" s="72"/>
      <c r="AB75" s="73"/>
      <c r="AC75" s="421" t="str">
        <f>IFERROR(X75*VLOOKUP(AG75,【参考】数式用4!$DO$3:$EV$106,MATCH(N75,【参考】数式用4!$DO$2:$EV$2,0)),"")</f>
        <v/>
      </c>
      <c r="AD75" s="524" t="str">
        <f t="shared" si="0"/>
        <v/>
      </c>
      <c r="AE75" s="526"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IFERROR(P76*VLOOKUP(AF76,【参考】数式用4!$DO$3:$EV$106,MATCH(N76,【参考】数式用4!$DO$2:$EV$2,0)),"")</f>
        <v/>
      </c>
      <c r="W76" s="49"/>
      <c r="X76" s="71"/>
      <c r="Y76" s="1114" t="str">
        <f>IFERROR(IF('別紙様式3-2（４・５月）'!Z78="ベア加算","",W76*VLOOKUP(N76,【参考】数式用!$AD$2:$AH$27,MATCH(O76,【参考】数式用!$K$4:$N$4,0)+1,0)),"")</f>
        <v/>
      </c>
      <c r="Z76" s="1114"/>
      <c r="AA76" s="72"/>
      <c r="AB76" s="73"/>
      <c r="AC76" s="421" t="str">
        <f>IFERROR(X76*VLOOKUP(AG76,【参考】数式用4!$DO$3:$EV$106,MATCH(N76,【参考】数式用4!$DO$2:$EV$2,0)),"")</f>
        <v/>
      </c>
      <c r="AD76" s="524" t="str">
        <f t="shared" si="0"/>
        <v/>
      </c>
      <c r="AE76" s="526"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IFERROR(P77*VLOOKUP(AF77,【参考】数式用4!$DO$3:$EV$106,MATCH(N77,【参考】数式用4!$DO$2:$EV$2,0)),"")</f>
        <v/>
      </c>
      <c r="W77" s="49"/>
      <c r="X77" s="71"/>
      <c r="Y77" s="1114" t="str">
        <f>IFERROR(IF('別紙様式3-2（４・５月）'!Z79="ベア加算","",W77*VLOOKUP(N77,【参考】数式用!$AD$2:$AH$27,MATCH(O77,【参考】数式用!$K$4:$N$4,0)+1,0)),"")</f>
        <v/>
      </c>
      <c r="Z77" s="1114"/>
      <c r="AA77" s="72"/>
      <c r="AB77" s="73"/>
      <c r="AC77" s="421" t="str">
        <f>IFERROR(X77*VLOOKUP(AG77,【参考】数式用4!$DO$3:$EV$106,MATCH(N77,【参考】数式用4!$DO$2:$EV$2,0)),"")</f>
        <v/>
      </c>
      <c r="AD77" s="524" t="str">
        <f t="shared" si="0"/>
        <v/>
      </c>
      <c r="AE77" s="526"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IFERROR(P78*VLOOKUP(AF78,【参考】数式用4!$DO$3:$EV$106,MATCH(N78,【参考】数式用4!$DO$2:$EV$2,0)),"")</f>
        <v/>
      </c>
      <c r="W78" s="49"/>
      <c r="X78" s="71"/>
      <c r="Y78" s="1114" t="str">
        <f>IFERROR(IF('別紙様式3-2（４・５月）'!Z80="ベア加算","",W78*VLOOKUP(N78,【参考】数式用!$AD$2:$AH$27,MATCH(O78,【参考】数式用!$K$4:$N$4,0)+1,0)),"")</f>
        <v/>
      </c>
      <c r="Z78" s="1114"/>
      <c r="AA78" s="72"/>
      <c r="AB78" s="73"/>
      <c r="AC78" s="421" t="str">
        <f>IFERROR(X78*VLOOKUP(AG78,【参考】数式用4!$DO$3:$EV$106,MATCH(N78,【参考】数式用4!$DO$2:$EV$2,0)),"")</f>
        <v/>
      </c>
      <c r="AD78" s="524" t="str">
        <f t="shared" si="0"/>
        <v/>
      </c>
      <c r="AE78" s="526"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IFERROR(P79*VLOOKUP(AF79,【参考】数式用4!$DO$3:$EV$106,MATCH(N79,【参考】数式用4!$DO$2:$EV$2,0)),"")</f>
        <v/>
      </c>
      <c r="W79" s="49"/>
      <c r="X79" s="71"/>
      <c r="Y79" s="1114" t="str">
        <f>IFERROR(IF('別紙様式3-2（４・５月）'!Z81="ベア加算","",W79*VLOOKUP(N79,【参考】数式用!$AD$2:$AH$27,MATCH(O79,【参考】数式用!$K$4:$N$4,0)+1,0)),"")</f>
        <v/>
      </c>
      <c r="Z79" s="1114"/>
      <c r="AA79" s="72"/>
      <c r="AB79" s="73"/>
      <c r="AC79" s="421" t="str">
        <f>IFERROR(X79*VLOOKUP(AG79,【参考】数式用4!$DO$3:$EV$106,MATCH(N79,【参考】数式用4!$DO$2:$EV$2,0)),"")</f>
        <v/>
      </c>
      <c r="AD79" s="524" t="str">
        <f t="shared" ref="AD79:AD113" si="2">IF(OR(O79="新加算Ⅰ",O79="新加算Ⅱ",O79="新加算Ⅴ（１）",O79="新加算Ⅴ（２）",O79="新加算Ⅴ（３）",O79="新加算Ⅴ（４）",O79="新加算Ⅴ（５）",O79="新加算Ⅴ（６）",O79="新加算Ⅴ（７）",O79="新加算Ⅴ（９）",O79="新加算Ⅴ（10）",O79="新加算Ⅴ（12）"),1,"")</f>
        <v/>
      </c>
      <c r="AE79" s="526"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IFERROR(P80*VLOOKUP(AF80,【参考】数式用4!$DO$3:$EV$106,MATCH(N80,【参考】数式用4!$DO$2:$EV$2,0)),"")</f>
        <v/>
      </c>
      <c r="W80" s="49"/>
      <c r="X80" s="71"/>
      <c r="Y80" s="1114" t="str">
        <f>IFERROR(IF('別紙様式3-2（４・５月）'!Z82="ベア加算","",W80*VLOOKUP(N80,【参考】数式用!$AD$2:$AH$27,MATCH(O80,【参考】数式用!$K$4:$N$4,0)+1,0)),"")</f>
        <v/>
      </c>
      <c r="Z80" s="1114"/>
      <c r="AA80" s="72"/>
      <c r="AB80" s="73"/>
      <c r="AC80" s="421" t="str">
        <f>IFERROR(X80*VLOOKUP(AG80,【参考】数式用4!$DO$3:$EV$106,MATCH(N80,【参考】数式用4!$DO$2:$EV$2,0)),"")</f>
        <v/>
      </c>
      <c r="AD80" s="524" t="str">
        <f t="shared" si="2"/>
        <v/>
      </c>
      <c r="AE80" s="526"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IFERROR(P81*VLOOKUP(AF81,【参考】数式用4!$DO$3:$EV$106,MATCH(N81,【参考】数式用4!$DO$2:$EV$2,0)),"")</f>
        <v/>
      </c>
      <c r="W81" s="49"/>
      <c r="X81" s="71"/>
      <c r="Y81" s="1114" t="str">
        <f>IFERROR(IF('別紙様式3-2（４・５月）'!Z83="ベア加算","",W81*VLOOKUP(N81,【参考】数式用!$AD$2:$AH$27,MATCH(O81,【参考】数式用!$K$4:$N$4,0)+1,0)),"")</f>
        <v/>
      </c>
      <c r="Z81" s="1114"/>
      <c r="AA81" s="72"/>
      <c r="AB81" s="73"/>
      <c r="AC81" s="421" t="str">
        <f>IFERROR(X81*VLOOKUP(AG81,【参考】数式用4!$DO$3:$EV$106,MATCH(N81,【参考】数式用4!$DO$2:$EV$2,0)),"")</f>
        <v/>
      </c>
      <c r="AD81" s="524" t="str">
        <f t="shared" si="2"/>
        <v/>
      </c>
      <c r="AE81" s="526"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IFERROR(P82*VLOOKUP(AF82,【参考】数式用4!$DO$3:$EV$106,MATCH(N82,【参考】数式用4!$DO$2:$EV$2,0)),"")</f>
        <v/>
      </c>
      <c r="W82" s="49"/>
      <c r="X82" s="71"/>
      <c r="Y82" s="1114" t="str">
        <f>IFERROR(IF('別紙様式3-2（４・５月）'!Z84="ベア加算","",W82*VLOOKUP(N82,【参考】数式用!$AD$2:$AH$27,MATCH(O82,【参考】数式用!$K$4:$N$4,0)+1,0)),"")</f>
        <v/>
      </c>
      <c r="Z82" s="1114"/>
      <c r="AA82" s="72"/>
      <c r="AB82" s="73"/>
      <c r="AC82" s="421" t="str">
        <f>IFERROR(X82*VLOOKUP(AG82,【参考】数式用4!$DO$3:$EV$106,MATCH(N82,【参考】数式用4!$DO$2:$EV$2,0)),"")</f>
        <v/>
      </c>
      <c r="AD82" s="524" t="str">
        <f t="shared" si="2"/>
        <v/>
      </c>
      <c r="AE82" s="526"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IFERROR(P83*VLOOKUP(AF83,【参考】数式用4!$DO$3:$EV$106,MATCH(N83,【参考】数式用4!$DO$2:$EV$2,0)),"")</f>
        <v/>
      </c>
      <c r="W83" s="49"/>
      <c r="X83" s="71"/>
      <c r="Y83" s="1114" t="str">
        <f>IFERROR(IF('別紙様式3-2（４・５月）'!Z85="ベア加算","",W83*VLOOKUP(N83,【参考】数式用!$AD$2:$AH$27,MATCH(O83,【参考】数式用!$K$4:$N$4,0)+1,0)),"")</f>
        <v/>
      </c>
      <c r="Z83" s="1114"/>
      <c r="AA83" s="72"/>
      <c r="AB83" s="73"/>
      <c r="AC83" s="421" t="str">
        <f>IFERROR(X83*VLOOKUP(AG83,【参考】数式用4!$DO$3:$EV$106,MATCH(N83,【参考】数式用4!$DO$2:$EV$2,0)),"")</f>
        <v/>
      </c>
      <c r="AD83" s="524" t="str">
        <f t="shared" si="2"/>
        <v/>
      </c>
      <c r="AE83" s="526"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IFERROR(P84*VLOOKUP(AF84,【参考】数式用4!$DO$3:$EV$106,MATCH(N84,【参考】数式用4!$DO$2:$EV$2,0)),"")</f>
        <v/>
      </c>
      <c r="W84" s="49"/>
      <c r="X84" s="71"/>
      <c r="Y84" s="1114" t="str">
        <f>IFERROR(IF('別紙様式3-2（４・５月）'!Z86="ベア加算","",W84*VLOOKUP(N84,【参考】数式用!$AD$2:$AH$27,MATCH(O84,【参考】数式用!$K$4:$N$4,0)+1,0)),"")</f>
        <v/>
      </c>
      <c r="Z84" s="1114"/>
      <c r="AA84" s="72"/>
      <c r="AB84" s="73"/>
      <c r="AC84" s="421" t="str">
        <f>IFERROR(X84*VLOOKUP(AG84,【参考】数式用4!$DO$3:$EV$106,MATCH(N84,【参考】数式用4!$DO$2:$EV$2,0)),"")</f>
        <v/>
      </c>
      <c r="AD84" s="524" t="str">
        <f t="shared" si="2"/>
        <v/>
      </c>
      <c r="AE84" s="526"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IFERROR(P85*VLOOKUP(AF85,【参考】数式用4!$DO$3:$EV$106,MATCH(N85,【参考】数式用4!$DO$2:$EV$2,0)),"")</f>
        <v/>
      </c>
      <c r="W85" s="49"/>
      <c r="X85" s="71"/>
      <c r="Y85" s="1114" t="str">
        <f>IFERROR(IF('別紙様式3-2（４・５月）'!Z87="ベア加算","",W85*VLOOKUP(N85,【参考】数式用!$AD$2:$AH$27,MATCH(O85,【参考】数式用!$K$4:$N$4,0)+1,0)),"")</f>
        <v/>
      </c>
      <c r="Z85" s="1114"/>
      <c r="AA85" s="72"/>
      <c r="AB85" s="73"/>
      <c r="AC85" s="421" t="str">
        <f>IFERROR(X85*VLOOKUP(AG85,【参考】数式用4!$DO$3:$EV$106,MATCH(N85,【参考】数式用4!$DO$2:$EV$2,0)),"")</f>
        <v/>
      </c>
      <c r="AD85" s="524" t="str">
        <f t="shared" si="2"/>
        <v/>
      </c>
      <c r="AE85" s="526"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IFERROR(P86*VLOOKUP(AF86,【参考】数式用4!$DO$3:$EV$106,MATCH(N86,【参考】数式用4!$DO$2:$EV$2,0)),"")</f>
        <v/>
      </c>
      <c r="W86" s="49"/>
      <c r="X86" s="71"/>
      <c r="Y86" s="1114" t="str">
        <f>IFERROR(IF('別紙様式3-2（４・５月）'!Z88="ベア加算","",W86*VLOOKUP(N86,【参考】数式用!$AD$2:$AH$27,MATCH(O86,【参考】数式用!$K$4:$N$4,0)+1,0)),"")</f>
        <v/>
      </c>
      <c r="Z86" s="1114"/>
      <c r="AA86" s="72"/>
      <c r="AB86" s="73"/>
      <c r="AC86" s="421" t="str">
        <f>IFERROR(X86*VLOOKUP(AG86,【参考】数式用4!$DO$3:$EV$106,MATCH(N86,【参考】数式用4!$DO$2:$EV$2,0)),"")</f>
        <v/>
      </c>
      <c r="AD86" s="524" t="str">
        <f t="shared" si="2"/>
        <v/>
      </c>
      <c r="AE86" s="526"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IFERROR(P87*VLOOKUP(AF87,【参考】数式用4!$DO$3:$EV$106,MATCH(N87,【参考】数式用4!$DO$2:$EV$2,0)),"")</f>
        <v/>
      </c>
      <c r="W87" s="49"/>
      <c r="X87" s="71"/>
      <c r="Y87" s="1114" t="str">
        <f>IFERROR(IF('別紙様式3-2（４・５月）'!Z89="ベア加算","",W87*VLOOKUP(N87,【参考】数式用!$AD$2:$AH$27,MATCH(O87,【参考】数式用!$K$4:$N$4,0)+1,0)),"")</f>
        <v/>
      </c>
      <c r="Z87" s="1114"/>
      <c r="AA87" s="72"/>
      <c r="AB87" s="73"/>
      <c r="AC87" s="421" t="str">
        <f>IFERROR(X87*VLOOKUP(AG87,【参考】数式用4!$DO$3:$EV$106,MATCH(N87,【参考】数式用4!$DO$2:$EV$2,0)),"")</f>
        <v/>
      </c>
      <c r="AD87" s="524" t="str">
        <f t="shared" si="2"/>
        <v/>
      </c>
      <c r="AE87" s="526"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IFERROR(P88*VLOOKUP(AF88,【参考】数式用4!$DO$3:$EV$106,MATCH(N88,【参考】数式用4!$DO$2:$EV$2,0)),"")</f>
        <v/>
      </c>
      <c r="W88" s="49"/>
      <c r="X88" s="71"/>
      <c r="Y88" s="1114" t="str">
        <f>IFERROR(IF('別紙様式3-2（４・５月）'!Z90="ベア加算","",W88*VLOOKUP(N88,【参考】数式用!$AD$2:$AH$27,MATCH(O88,【参考】数式用!$K$4:$N$4,0)+1,0)),"")</f>
        <v/>
      </c>
      <c r="Z88" s="1114"/>
      <c r="AA88" s="72"/>
      <c r="AB88" s="73"/>
      <c r="AC88" s="421" t="str">
        <f>IFERROR(X88*VLOOKUP(AG88,【参考】数式用4!$DO$3:$EV$106,MATCH(N88,【参考】数式用4!$DO$2:$EV$2,0)),"")</f>
        <v/>
      </c>
      <c r="AD88" s="524" t="str">
        <f t="shared" si="2"/>
        <v/>
      </c>
      <c r="AE88" s="526"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IFERROR(P89*VLOOKUP(AF89,【参考】数式用4!$DO$3:$EV$106,MATCH(N89,【参考】数式用4!$DO$2:$EV$2,0)),"")</f>
        <v/>
      </c>
      <c r="W89" s="49"/>
      <c r="X89" s="71"/>
      <c r="Y89" s="1114" t="str">
        <f>IFERROR(IF('別紙様式3-2（４・５月）'!Z91="ベア加算","",W89*VLOOKUP(N89,【参考】数式用!$AD$2:$AH$27,MATCH(O89,【参考】数式用!$K$4:$N$4,0)+1,0)),"")</f>
        <v/>
      </c>
      <c r="Z89" s="1114"/>
      <c r="AA89" s="72"/>
      <c r="AB89" s="73"/>
      <c r="AC89" s="421" t="str">
        <f>IFERROR(X89*VLOOKUP(AG89,【参考】数式用4!$DO$3:$EV$106,MATCH(N89,【参考】数式用4!$DO$2:$EV$2,0)),"")</f>
        <v/>
      </c>
      <c r="AD89" s="524" t="str">
        <f t="shared" si="2"/>
        <v/>
      </c>
      <c r="AE89" s="526"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IFERROR(P90*VLOOKUP(AF90,【参考】数式用4!$DO$3:$EV$106,MATCH(N90,【参考】数式用4!$DO$2:$EV$2,0)),"")</f>
        <v/>
      </c>
      <c r="W90" s="49"/>
      <c r="X90" s="71"/>
      <c r="Y90" s="1114" t="str">
        <f>IFERROR(IF('別紙様式3-2（４・５月）'!Z92="ベア加算","",W90*VLOOKUP(N90,【参考】数式用!$AD$2:$AH$27,MATCH(O90,【参考】数式用!$K$4:$N$4,0)+1,0)),"")</f>
        <v/>
      </c>
      <c r="Z90" s="1114"/>
      <c r="AA90" s="72"/>
      <c r="AB90" s="73"/>
      <c r="AC90" s="421" t="str">
        <f>IFERROR(X90*VLOOKUP(AG90,【参考】数式用4!$DO$3:$EV$106,MATCH(N90,【参考】数式用4!$DO$2:$EV$2,0)),"")</f>
        <v/>
      </c>
      <c r="AD90" s="524" t="str">
        <f t="shared" si="2"/>
        <v/>
      </c>
      <c r="AE90" s="526"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IFERROR(P91*VLOOKUP(AF91,【参考】数式用4!$DO$3:$EV$106,MATCH(N91,【参考】数式用4!$DO$2:$EV$2,0)),"")</f>
        <v/>
      </c>
      <c r="W91" s="49"/>
      <c r="X91" s="71"/>
      <c r="Y91" s="1114" t="str">
        <f>IFERROR(IF('別紙様式3-2（４・５月）'!Z93="ベア加算","",W91*VLOOKUP(N91,【参考】数式用!$AD$2:$AH$27,MATCH(O91,【参考】数式用!$K$4:$N$4,0)+1,0)),"")</f>
        <v/>
      </c>
      <c r="Z91" s="1114"/>
      <c r="AA91" s="72"/>
      <c r="AB91" s="73"/>
      <c r="AC91" s="421" t="str">
        <f>IFERROR(X91*VLOOKUP(AG91,【参考】数式用4!$DO$3:$EV$106,MATCH(N91,【参考】数式用4!$DO$2:$EV$2,0)),"")</f>
        <v/>
      </c>
      <c r="AD91" s="524" t="str">
        <f t="shared" si="2"/>
        <v/>
      </c>
      <c r="AE91" s="526"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IFERROR(P92*VLOOKUP(AF92,【参考】数式用4!$DO$3:$EV$106,MATCH(N92,【参考】数式用4!$DO$2:$EV$2,0)),"")</f>
        <v/>
      </c>
      <c r="W92" s="49"/>
      <c r="X92" s="71"/>
      <c r="Y92" s="1114" t="str">
        <f>IFERROR(IF('別紙様式3-2（４・５月）'!Z94="ベア加算","",W92*VLOOKUP(N92,【参考】数式用!$AD$2:$AH$27,MATCH(O92,【参考】数式用!$K$4:$N$4,0)+1,0)),"")</f>
        <v/>
      </c>
      <c r="Z92" s="1114"/>
      <c r="AA92" s="72"/>
      <c r="AB92" s="73"/>
      <c r="AC92" s="421" t="str">
        <f>IFERROR(X92*VLOOKUP(AG92,【参考】数式用4!$DO$3:$EV$106,MATCH(N92,【参考】数式用4!$DO$2:$EV$2,0)),"")</f>
        <v/>
      </c>
      <c r="AD92" s="524" t="str">
        <f t="shared" si="2"/>
        <v/>
      </c>
      <c r="AE92" s="526"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IFERROR(P93*VLOOKUP(AF93,【参考】数式用4!$DO$3:$EV$106,MATCH(N93,【参考】数式用4!$DO$2:$EV$2,0)),"")</f>
        <v/>
      </c>
      <c r="W93" s="49"/>
      <c r="X93" s="71"/>
      <c r="Y93" s="1114" t="str">
        <f>IFERROR(IF('別紙様式3-2（４・５月）'!Z95="ベア加算","",W93*VLOOKUP(N93,【参考】数式用!$AD$2:$AH$27,MATCH(O93,【参考】数式用!$K$4:$N$4,0)+1,0)),"")</f>
        <v/>
      </c>
      <c r="Z93" s="1114"/>
      <c r="AA93" s="72"/>
      <c r="AB93" s="73"/>
      <c r="AC93" s="421" t="str">
        <f>IFERROR(X93*VLOOKUP(AG93,【参考】数式用4!$DO$3:$EV$106,MATCH(N93,【参考】数式用4!$DO$2:$EV$2,0)),"")</f>
        <v/>
      </c>
      <c r="AD93" s="524" t="str">
        <f t="shared" si="2"/>
        <v/>
      </c>
      <c r="AE93" s="526"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IFERROR(P94*VLOOKUP(AF94,【参考】数式用4!$DO$3:$EV$106,MATCH(N94,【参考】数式用4!$DO$2:$EV$2,0)),"")</f>
        <v/>
      </c>
      <c r="W94" s="49"/>
      <c r="X94" s="71"/>
      <c r="Y94" s="1114" t="str">
        <f>IFERROR(IF('別紙様式3-2（４・５月）'!Z96="ベア加算","",W94*VLOOKUP(N94,【参考】数式用!$AD$2:$AH$27,MATCH(O94,【参考】数式用!$K$4:$N$4,0)+1,0)),"")</f>
        <v/>
      </c>
      <c r="Z94" s="1114"/>
      <c r="AA94" s="72"/>
      <c r="AB94" s="73"/>
      <c r="AC94" s="421" t="str">
        <f>IFERROR(X94*VLOOKUP(AG94,【参考】数式用4!$DO$3:$EV$106,MATCH(N94,【参考】数式用4!$DO$2:$EV$2,0)),"")</f>
        <v/>
      </c>
      <c r="AD94" s="524" t="str">
        <f t="shared" si="2"/>
        <v/>
      </c>
      <c r="AE94" s="526"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IFERROR(P95*VLOOKUP(AF95,【参考】数式用4!$DO$3:$EV$106,MATCH(N95,【参考】数式用4!$DO$2:$EV$2,0)),"")</f>
        <v/>
      </c>
      <c r="W95" s="49"/>
      <c r="X95" s="71"/>
      <c r="Y95" s="1114" t="str">
        <f>IFERROR(IF('別紙様式3-2（４・５月）'!Z97="ベア加算","",W95*VLOOKUP(N95,【参考】数式用!$AD$2:$AH$27,MATCH(O95,【参考】数式用!$K$4:$N$4,0)+1,0)),"")</f>
        <v/>
      </c>
      <c r="Z95" s="1114"/>
      <c r="AA95" s="72"/>
      <c r="AB95" s="73"/>
      <c r="AC95" s="421" t="str">
        <f>IFERROR(X95*VLOOKUP(AG95,【参考】数式用4!$DO$3:$EV$106,MATCH(N95,【参考】数式用4!$DO$2:$EV$2,0)),"")</f>
        <v/>
      </c>
      <c r="AD95" s="524" t="str">
        <f t="shared" si="2"/>
        <v/>
      </c>
      <c r="AE95" s="526"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IFERROR(P96*VLOOKUP(AF96,【参考】数式用4!$DO$3:$EV$106,MATCH(N96,【参考】数式用4!$DO$2:$EV$2,0)),"")</f>
        <v/>
      </c>
      <c r="W96" s="49"/>
      <c r="X96" s="71"/>
      <c r="Y96" s="1114" t="str">
        <f>IFERROR(IF('別紙様式3-2（４・５月）'!Z98="ベア加算","",W96*VLOOKUP(N96,【参考】数式用!$AD$2:$AH$27,MATCH(O96,【参考】数式用!$K$4:$N$4,0)+1,0)),"")</f>
        <v/>
      </c>
      <c r="Z96" s="1114"/>
      <c r="AA96" s="72"/>
      <c r="AB96" s="73"/>
      <c r="AC96" s="421" t="str">
        <f>IFERROR(X96*VLOOKUP(AG96,【参考】数式用4!$DO$3:$EV$106,MATCH(N96,【参考】数式用4!$DO$2:$EV$2,0)),"")</f>
        <v/>
      </c>
      <c r="AD96" s="524" t="str">
        <f t="shared" si="2"/>
        <v/>
      </c>
      <c r="AE96" s="526"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IFERROR(P97*VLOOKUP(AF97,【参考】数式用4!$DO$3:$EV$106,MATCH(N97,【参考】数式用4!$DO$2:$EV$2,0)),"")</f>
        <v/>
      </c>
      <c r="W97" s="49"/>
      <c r="X97" s="71"/>
      <c r="Y97" s="1114" t="str">
        <f>IFERROR(IF('別紙様式3-2（４・５月）'!Z99="ベア加算","",W97*VLOOKUP(N97,【参考】数式用!$AD$2:$AH$27,MATCH(O97,【参考】数式用!$K$4:$N$4,0)+1,0)),"")</f>
        <v/>
      </c>
      <c r="Z97" s="1114"/>
      <c r="AA97" s="72"/>
      <c r="AB97" s="73"/>
      <c r="AC97" s="421" t="str">
        <f>IFERROR(X97*VLOOKUP(AG97,【参考】数式用4!$DO$3:$EV$106,MATCH(N97,【参考】数式用4!$DO$2:$EV$2,0)),"")</f>
        <v/>
      </c>
      <c r="AD97" s="524" t="str">
        <f t="shared" si="2"/>
        <v/>
      </c>
      <c r="AE97" s="526"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IFERROR(P98*VLOOKUP(AF98,【参考】数式用4!$DO$3:$EV$106,MATCH(N98,【参考】数式用4!$DO$2:$EV$2,0)),"")</f>
        <v/>
      </c>
      <c r="W98" s="49"/>
      <c r="X98" s="71"/>
      <c r="Y98" s="1114" t="str">
        <f>IFERROR(IF('別紙様式3-2（４・５月）'!Z100="ベア加算","",W98*VLOOKUP(N98,【参考】数式用!$AD$2:$AH$27,MATCH(O98,【参考】数式用!$K$4:$N$4,0)+1,0)),"")</f>
        <v/>
      </c>
      <c r="Z98" s="1114"/>
      <c r="AA98" s="72"/>
      <c r="AB98" s="73"/>
      <c r="AC98" s="421" t="str">
        <f>IFERROR(X98*VLOOKUP(AG98,【参考】数式用4!$DO$3:$EV$106,MATCH(N98,【参考】数式用4!$DO$2:$EV$2,0)),"")</f>
        <v/>
      </c>
      <c r="AD98" s="524" t="str">
        <f t="shared" si="2"/>
        <v/>
      </c>
      <c r="AE98" s="526"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IFERROR(P99*VLOOKUP(AF99,【参考】数式用4!$DO$3:$EV$106,MATCH(N99,【参考】数式用4!$DO$2:$EV$2,0)),"")</f>
        <v/>
      </c>
      <c r="W99" s="49"/>
      <c r="X99" s="71"/>
      <c r="Y99" s="1114" t="str">
        <f>IFERROR(IF('別紙様式3-2（４・５月）'!Z101="ベア加算","",W99*VLOOKUP(N99,【参考】数式用!$AD$2:$AH$27,MATCH(O99,【参考】数式用!$K$4:$N$4,0)+1,0)),"")</f>
        <v/>
      </c>
      <c r="Z99" s="1114"/>
      <c r="AA99" s="72"/>
      <c r="AB99" s="73"/>
      <c r="AC99" s="421" t="str">
        <f>IFERROR(X99*VLOOKUP(AG99,【参考】数式用4!$DO$3:$EV$106,MATCH(N99,【参考】数式用4!$DO$2:$EV$2,0)),"")</f>
        <v/>
      </c>
      <c r="AD99" s="524" t="str">
        <f t="shared" si="2"/>
        <v/>
      </c>
      <c r="AE99" s="526"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IFERROR(P100*VLOOKUP(AF100,【参考】数式用4!$DO$3:$EV$106,MATCH(N100,【参考】数式用4!$DO$2:$EV$2,0)),"")</f>
        <v/>
      </c>
      <c r="W100" s="49"/>
      <c r="X100" s="71"/>
      <c r="Y100" s="1114" t="str">
        <f>IFERROR(IF('別紙様式3-2（４・５月）'!Z102="ベア加算","",W100*VLOOKUP(N100,【参考】数式用!$AD$2:$AH$27,MATCH(O100,【参考】数式用!$K$4:$N$4,0)+1,0)),"")</f>
        <v/>
      </c>
      <c r="Z100" s="1114"/>
      <c r="AA100" s="72"/>
      <c r="AB100" s="73"/>
      <c r="AC100" s="421" t="str">
        <f>IFERROR(X100*VLOOKUP(AG100,【参考】数式用4!$DO$3:$EV$106,MATCH(N100,【参考】数式用4!$DO$2:$EV$2,0)),"")</f>
        <v/>
      </c>
      <c r="AD100" s="524" t="str">
        <f t="shared" si="2"/>
        <v/>
      </c>
      <c r="AE100" s="526"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IFERROR(P101*VLOOKUP(AF101,【参考】数式用4!$DO$3:$EV$106,MATCH(N101,【参考】数式用4!$DO$2:$EV$2,0)),"")</f>
        <v/>
      </c>
      <c r="W101" s="49"/>
      <c r="X101" s="71"/>
      <c r="Y101" s="1114" t="str">
        <f>IFERROR(IF('別紙様式3-2（４・５月）'!Z103="ベア加算","",W101*VLOOKUP(N101,【参考】数式用!$AD$2:$AH$27,MATCH(O101,【参考】数式用!$K$4:$N$4,0)+1,0)),"")</f>
        <v/>
      </c>
      <c r="Z101" s="1114"/>
      <c r="AA101" s="72"/>
      <c r="AB101" s="73"/>
      <c r="AC101" s="421" t="str">
        <f>IFERROR(X101*VLOOKUP(AG101,【参考】数式用4!$DO$3:$EV$106,MATCH(N101,【参考】数式用4!$DO$2:$EV$2,0)),"")</f>
        <v/>
      </c>
      <c r="AD101" s="524" t="str">
        <f t="shared" si="2"/>
        <v/>
      </c>
      <c r="AE101" s="526"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IFERROR(P102*VLOOKUP(AF102,【参考】数式用4!$DO$3:$EV$106,MATCH(N102,【参考】数式用4!$DO$2:$EV$2,0)),"")</f>
        <v/>
      </c>
      <c r="W102" s="49"/>
      <c r="X102" s="71"/>
      <c r="Y102" s="1114" t="str">
        <f>IFERROR(IF('別紙様式3-2（４・５月）'!Z104="ベア加算","",W102*VLOOKUP(N102,【参考】数式用!$AD$2:$AH$27,MATCH(O102,【参考】数式用!$K$4:$N$4,0)+1,0)),"")</f>
        <v/>
      </c>
      <c r="Z102" s="1114"/>
      <c r="AA102" s="72"/>
      <c r="AB102" s="73"/>
      <c r="AC102" s="421" t="str">
        <f>IFERROR(X102*VLOOKUP(AG102,【参考】数式用4!$DO$3:$EV$106,MATCH(N102,【参考】数式用4!$DO$2:$EV$2,0)),"")</f>
        <v/>
      </c>
      <c r="AD102" s="524" t="str">
        <f t="shared" si="2"/>
        <v/>
      </c>
      <c r="AE102" s="526"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IFERROR(P103*VLOOKUP(AF103,【参考】数式用4!$DO$3:$EV$106,MATCH(N103,【参考】数式用4!$DO$2:$EV$2,0)),"")</f>
        <v/>
      </c>
      <c r="W103" s="49"/>
      <c r="X103" s="71"/>
      <c r="Y103" s="1114" t="str">
        <f>IFERROR(IF('別紙様式3-2（４・５月）'!Z105="ベア加算","",W103*VLOOKUP(N103,【参考】数式用!$AD$2:$AH$27,MATCH(O103,【参考】数式用!$K$4:$N$4,0)+1,0)),"")</f>
        <v/>
      </c>
      <c r="Z103" s="1114"/>
      <c r="AA103" s="72"/>
      <c r="AB103" s="73"/>
      <c r="AC103" s="421" t="str">
        <f>IFERROR(X103*VLOOKUP(AG103,【参考】数式用4!$DO$3:$EV$106,MATCH(N103,【参考】数式用4!$DO$2:$EV$2,0)),"")</f>
        <v/>
      </c>
      <c r="AD103" s="524" t="str">
        <f t="shared" si="2"/>
        <v/>
      </c>
      <c r="AE103" s="526"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IFERROR(P104*VLOOKUP(AF104,【参考】数式用4!$DO$3:$EV$106,MATCH(N104,【参考】数式用4!$DO$2:$EV$2,0)),"")</f>
        <v/>
      </c>
      <c r="W104" s="49"/>
      <c r="X104" s="71"/>
      <c r="Y104" s="1114" t="str">
        <f>IFERROR(IF('別紙様式3-2（４・５月）'!Z106="ベア加算","",W104*VLOOKUP(N104,【参考】数式用!$AD$2:$AH$27,MATCH(O104,【参考】数式用!$K$4:$N$4,0)+1,0)),"")</f>
        <v/>
      </c>
      <c r="Z104" s="1114"/>
      <c r="AA104" s="72"/>
      <c r="AB104" s="73"/>
      <c r="AC104" s="421" t="str">
        <f>IFERROR(X104*VLOOKUP(AG104,【参考】数式用4!$DO$3:$EV$106,MATCH(N104,【参考】数式用4!$DO$2:$EV$2,0)),"")</f>
        <v/>
      </c>
      <c r="AD104" s="524" t="str">
        <f t="shared" si="2"/>
        <v/>
      </c>
      <c r="AE104" s="526"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IFERROR(P105*VLOOKUP(AF105,【参考】数式用4!$DO$3:$EV$106,MATCH(N105,【参考】数式用4!$DO$2:$EV$2,0)),"")</f>
        <v/>
      </c>
      <c r="W105" s="49"/>
      <c r="X105" s="71"/>
      <c r="Y105" s="1114" t="str">
        <f>IFERROR(IF('別紙様式3-2（４・５月）'!Z107="ベア加算","",W105*VLOOKUP(N105,【参考】数式用!$AD$2:$AH$27,MATCH(O105,【参考】数式用!$K$4:$N$4,0)+1,0)),"")</f>
        <v/>
      </c>
      <c r="Z105" s="1114"/>
      <c r="AA105" s="72"/>
      <c r="AB105" s="73"/>
      <c r="AC105" s="421" t="str">
        <f>IFERROR(X105*VLOOKUP(AG105,【参考】数式用4!$DO$3:$EV$106,MATCH(N105,【参考】数式用4!$DO$2:$EV$2,0)),"")</f>
        <v/>
      </c>
      <c r="AD105" s="524" t="str">
        <f t="shared" si="2"/>
        <v/>
      </c>
      <c r="AE105" s="526"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IFERROR(P106*VLOOKUP(AF106,【参考】数式用4!$DO$3:$EV$106,MATCH(N106,【参考】数式用4!$DO$2:$EV$2,0)),"")</f>
        <v/>
      </c>
      <c r="W106" s="49"/>
      <c r="X106" s="71"/>
      <c r="Y106" s="1114" t="str">
        <f>IFERROR(IF('別紙様式3-2（４・５月）'!Z108="ベア加算","",W106*VLOOKUP(N106,【参考】数式用!$AD$2:$AH$27,MATCH(O106,【参考】数式用!$K$4:$N$4,0)+1,0)),"")</f>
        <v/>
      </c>
      <c r="Z106" s="1114"/>
      <c r="AA106" s="72"/>
      <c r="AB106" s="73"/>
      <c r="AC106" s="421" t="str">
        <f>IFERROR(X106*VLOOKUP(AG106,【参考】数式用4!$DO$3:$EV$106,MATCH(N106,【参考】数式用4!$DO$2:$EV$2,0)),"")</f>
        <v/>
      </c>
      <c r="AD106" s="524" t="str">
        <f t="shared" si="2"/>
        <v/>
      </c>
      <c r="AE106" s="526"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IFERROR(P107*VLOOKUP(AF107,【参考】数式用4!$DO$3:$EV$106,MATCH(N107,【参考】数式用4!$DO$2:$EV$2,0)),"")</f>
        <v/>
      </c>
      <c r="W107" s="49"/>
      <c r="X107" s="71"/>
      <c r="Y107" s="1114" t="str">
        <f>IFERROR(IF('別紙様式3-2（４・５月）'!Z109="ベア加算","",W107*VLOOKUP(N107,【参考】数式用!$AD$2:$AH$27,MATCH(O107,【参考】数式用!$K$4:$N$4,0)+1,0)),"")</f>
        <v/>
      </c>
      <c r="Z107" s="1114"/>
      <c r="AA107" s="72"/>
      <c r="AB107" s="73"/>
      <c r="AC107" s="421" t="str">
        <f>IFERROR(X107*VLOOKUP(AG107,【参考】数式用4!$DO$3:$EV$106,MATCH(N107,【参考】数式用4!$DO$2:$EV$2,0)),"")</f>
        <v/>
      </c>
      <c r="AD107" s="524" t="str">
        <f t="shared" si="2"/>
        <v/>
      </c>
      <c r="AE107" s="526"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IFERROR(P108*VLOOKUP(AF108,【参考】数式用4!$DO$3:$EV$106,MATCH(N108,【参考】数式用4!$DO$2:$EV$2,0)),"")</f>
        <v/>
      </c>
      <c r="W108" s="49"/>
      <c r="X108" s="71"/>
      <c r="Y108" s="1114" t="str">
        <f>IFERROR(IF('別紙様式3-2（４・５月）'!Z110="ベア加算","",W108*VLOOKUP(N108,【参考】数式用!$AD$2:$AH$27,MATCH(O108,【参考】数式用!$K$4:$N$4,0)+1,0)),"")</f>
        <v/>
      </c>
      <c r="Z108" s="1114"/>
      <c r="AA108" s="72"/>
      <c r="AB108" s="73"/>
      <c r="AC108" s="421" t="str">
        <f>IFERROR(X108*VLOOKUP(AG108,【参考】数式用4!$DO$3:$EV$106,MATCH(N108,【参考】数式用4!$DO$2:$EV$2,0)),"")</f>
        <v/>
      </c>
      <c r="AD108" s="524" t="str">
        <f t="shared" si="2"/>
        <v/>
      </c>
      <c r="AE108" s="526"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IFERROR(P109*VLOOKUP(AF109,【参考】数式用4!$DO$3:$EV$106,MATCH(N109,【参考】数式用4!$DO$2:$EV$2,0)),"")</f>
        <v/>
      </c>
      <c r="W109" s="49"/>
      <c r="X109" s="71"/>
      <c r="Y109" s="1114" t="str">
        <f>IFERROR(IF('別紙様式3-2（４・５月）'!Z111="ベア加算","",W109*VLOOKUP(N109,【参考】数式用!$AD$2:$AH$27,MATCH(O109,【参考】数式用!$K$4:$N$4,0)+1,0)),"")</f>
        <v/>
      </c>
      <c r="Z109" s="1114"/>
      <c r="AA109" s="72"/>
      <c r="AB109" s="73"/>
      <c r="AC109" s="421" t="str">
        <f>IFERROR(X109*VLOOKUP(AG109,【参考】数式用4!$DO$3:$EV$106,MATCH(N109,【参考】数式用4!$DO$2:$EV$2,0)),"")</f>
        <v/>
      </c>
      <c r="AD109" s="524" t="str">
        <f t="shared" si="2"/>
        <v/>
      </c>
      <c r="AE109" s="526"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IFERROR(P110*VLOOKUP(AF110,【参考】数式用4!$DO$3:$EV$106,MATCH(N110,【参考】数式用4!$DO$2:$EV$2,0)),"")</f>
        <v/>
      </c>
      <c r="W110" s="49"/>
      <c r="X110" s="71"/>
      <c r="Y110" s="1114" t="str">
        <f>IFERROR(IF('別紙様式3-2（４・５月）'!Z112="ベア加算","",W110*VLOOKUP(N110,【参考】数式用!$AD$2:$AH$27,MATCH(O110,【参考】数式用!$K$4:$N$4,0)+1,0)),"")</f>
        <v/>
      </c>
      <c r="Z110" s="1114"/>
      <c r="AA110" s="72"/>
      <c r="AB110" s="73"/>
      <c r="AC110" s="421" t="str">
        <f>IFERROR(X110*VLOOKUP(AG110,【参考】数式用4!$DO$3:$EV$106,MATCH(N110,【参考】数式用4!$DO$2:$EV$2,0)),"")</f>
        <v/>
      </c>
      <c r="AD110" s="524" t="str">
        <f t="shared" si="2"/>
        <v/>
      </c>
      <c r="AE110" s="526"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IFERROR(P111*VLOOKUP(AF111,【参考】数式用4!$DO$3:$EV$106,MATCH(N111,【参考】数式用4!$DO$2:$EV$2,0)),"")</f>
        <v/>
      </c>
      <c r="W111" s="49"/>
      <c r="X111" s="71"/>
      <c r="Y111" s="1114" t="str">
        <f>IFERROR(IF('別紙様式3-2（４・５月）'!Z113="ベア加算","",W111*VLOOKUP(N111,【参考】数式用!$AD$2:$AH$27,MATCH(O111,【参考】数式用!$K$4:$N$4,0)+1,0)),"")</f>
        <v/>
      </c>
      <c r="Z111" s="1114"/>
      <c r="AA111" s="72"/>
      <c r="AB111" s="73"/>
      <c r="AC111" s="421" t="str">
        <f>IFERROR(X111*VLOOKUP(AG111,【参考】数式用4!$DO$3:$EV$106,MATCH(N111,【参考】数式用4!$DO$2:$EV$2,0)),"")</f>
        <v/>
      </c>
      <c r="AD111" s="524" t="str">
        <f t="shared" si="2"/>
        <v/>
      </c>
      <c r="AE111" s="526"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IFERROR(P112*VLOOKUP(AF112,【参考】数式用4!$DO$3:$EV$106,MATCH(N112,【参考】数式用4!$DO$2:$EV$2,0)),"")</f>
        <v/>
      </c>
      <c r="W112" s="49"/>
      <c r="X112" s="71"/>
      <c r="Y112" s="1114" t="str">
        <f>IFERROR(IF('別紙様式3-2（４・５月）'!Z114="ベア加算","",W112*VLOOKUP(N112,【参考】数式用!$AD$2:$AH$27,MATCH(O112,【参考】数式用!$K$4:$N$4,0)+1,0)),"")</f>
        <v/>
      </c>
      <c r="Z112" s="1114"/>
      <c r="AA112" s="72"/>
      <c r="AB112" s="73"/>
      <c r="AC112" s="421" t="str">
        <f>IFERROR(X112*VLOOKUP(AG112,【参考】数式用4!$DO$3:$EV$106,MATCH(N112,【参考】数式用4!$DO$2:$EV$2,0)),"")</f>
        <v/>
      </c>
      <c r="AD112" s="524" t="str">
        <f t="shared" si="2"/>
        <v/>
      </c>
      <c r="AE112" s="526"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IFERROR(P113*VLOOKUP(AF113,【参考】数式用4!$DO$3:$EV$106,MATCH(N113,【参考】数式用4!$DO$2:$EV$2,0)),"")</f>
        <v/>
      </c>
      <c r="W113" s="50"/>
      <c r="X113" s="71"/>
      <c r="Y113" s="1114" t="str">
        <f>IFERROR(IF('別紙様式3-2（４・５月）'!Z115="ベア加算","",W113*VLOOKUP(N113,【参考】数式用!$AD$2:$AH$27,MATCH(O113,【参考】数式用!$K$4:$N$4,0)+1,0)),"")</f>
        <v/>
      </c>
      <c r="Z113" s="1114"/>
      <c r="AA113" s="72"/>
      <c r="AB113" s="73"/>
      <c r="AC113" s="421" t="str">
        <f>IFERROR(X113*VLOOKUP(AG113,【参考】数式用4!$DO$3:$EV$106,MATCH(N113,【参考】数式用4!$DO$2:$EV$2,0)),"")</f>
        <v/>
      </c>
      <c r="AD113" s="524" t="str">
        <f t="shared" si="2"/>
        <v/>
      </c>
      <c r="AE113" s="526"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35" priority="19">
      <formula>$Z$5="○"</formula>
    </cfRule>
  </conditionalFormatting>
  <conditionalFormatting sqref="Z7">
    <cfRule type="expression" dxfId="34" priority="18">
      <formula>$Z$7="○"</formula>
    </cfRule>
  </conditionalFormatting>
  <conditionalFormatting sqref="AA7">
    <cfRule type="expression" dxfId="33" priority="17">
      <formula>$Z$7&lt;&gt;"×"</formula>
    </cfRule>
  </conditionalFormatting>
  <conditionalFormatting sqref="AA5">
    <cfRule type="expression" dxfId="32" priority="15">
      <formula>$Z$5&lt;&gt;"×"</formula>
    </cfRule>
  </conditionalFormatting>
  <conditionalFormatting sqref="X14:Y113">
    <cfRule type="expression" dxfId="31" priority="11">
      <formula>OR(W14="",W14="ー")</formula>
    </cfRule>
  </conditionalFormatting>
  <conditionalFormatting sqref="AB14:AB113">
    <cfRule type="expression" dxfId="3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29" priority="7">
      <formula>$N14=""</formula>
    </cfRule>
  </conditionalFormatting>
  <conditionalFormatting sqref="P14:P113">
    <cfRule type="expression" dxfId="28" priority="6">
      <formula>O14=""</formula>
    </cfRule>
  </conditionalFormatting>
  <conditionalFormatting sqref="T14:V113">
    <cfRule type="expression" dxfId="2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6" priority="3">
      <formula>R14&lt;&gt;""</formula>
    </cfRule>
  </conditionalFormatting>
  <conditionalFormatting sqref="AA14:AA113">
    <cfRule type="expression" dxfId="25"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2118</v>
      </c>
      <c r="C2" s="1163"/>
      <c r="D2" s="1163"/>
      <c r="E2" s="1164"/>
      <c r="F2" s="1149" t="s">
        <v>2119</v>
      </c>
      <c r="G2" s="1150"/>
      <c r="H2" s="1150"/>
      <c r="I2" s="1151" t="s">
        <v>2120</v>
      </c>
      <c r="J2" s="1152"/>
      <c r="K2" s="1155" t="s">
        <v>2121</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40" t="s">
        <v>93</v>
      </c>
      <c r="C4" s="441" t="s">
        <v>94</v>
      </c>
      <c r="D4" s="441" t="s">
        <v>95</v>
      </c>
      <c r="E4" s="438" t="s">
        <v>2020</v>
      </c>
      <c r="F4" s="442" t="s">
        <v>96</v>
      </c>
      <c r="G4" s="443" t="s">
        <v>97</v>
      </c>
      <c r="H4" s="443" t="s">
        <v>98</v>
      </c>
      <c r="I4" s="444" t="s">
        <v>99</v>
      </c>
      <c r="J4" s="445" t="s">
        <v>100</v>
      </c>
      <c r="K4" s="446" t="s">
        <v>101</v>
      </c>
      <c r="L4" s="447" t="s">
        <v>102</v>
      </c>
      <c r="M4" s="447" t="s">
        <v>103</v>
      </c>
      <c r="N4" s="447" t="s">
        <v>104</v>
      </c>
      <c r="O4" s="447" t="s">
        <v>105</v>
      </c>
      <c r="P4" s="447" t="s">
        <v>106</v>
      </c>
      <c r="Q4" s="447" t="s">
        <v>107</v>
      </c>
      <c r="R4" s="447" t="s">
        <v>108</v>
      </c>
      <c r="S4" s="447" t="s">
        <v>109</v>
      </c>
      <c r="T4" s="447" t="s">
        <v>110</v>
      </c>
      <c r="U4" s="447" t="s">
        <v>111</v>
      </c>
      <c r="V4" s="447" t="s">
        <v>112</v>
      </c>
      <c r="W4" s="447" t="s">
        <v>113</v>
      </c>
      <c r="X4" s="447" t="s">
        <v>114</v>
      </c>
      <c r="Y4" s="447" t="s">
        <v>115</v>
      </c>
      <c r="Z4" s="447" t="s">
        <v>116</v>
      </c>
      <c r="AA4" s="447" t="s">
        <v>117</v>
      </c>
      <c r="AB4" s="448" t="s">
        <v>118</v>
      </c>
      <c r="AC4" s="8"/>
      <c r="AD4" s="1146"/>
      <c r="AE4" s="36" t="s">
        <v>101</v>
      </c>
      <c r="AF4" s="34" t="s">
        <v>102</v>
      </c>
      <c r="AG4" s="34" t="s">
        <v>103</v>
      </c>
      <c r="AH4" s="35" t="s">
        <v>104</v>
      </c>
      <c r="AI4" s="8"/>
      <c r="AJ4" s="8"/>
      <c r="AK4" s="8"/>
      <c r="AL4" s="22" t="s">
        <v>1987</v>
      </c>
    </row>
    <row r="5" spans="1:38" ht="13.5" customHeight="1">
      <c r="A5" s="497" t="s">
        <v>2122</v>
      </c>
      <c r="B5" s="13">
        <v>0.27400000000000002</v>
      </c>
      <c r="C5" s="14">
        <v>0.2</v>
      </c>
      <c r="D5" s="14">
        <v>0.111</v>
      </c>
      <c r="E5" s="12">
        <v>0</v>
      </c>
      <c r="F5" s="11">
        <v>7.0000000000000007E-2</v>
      </c>
      <c r="G5" s="14">
        <v>5.5E-2</v>
      </c>
      <c r="H5" s="15">
        <v>0</v>
      </c>
      <c r="I5" s="13">
        <v>4.4999999999999998E-2</v>
      </c>
      <c r="J5" s="12">
        <v>0</v>
      </c>
      <c r="K5" s="450">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1">
        <v>0.13900000000000001</v>
      </c>
      <c r="AC5" s="8"/>
      <c r="AD5" s="449" t="s">
        <v>2122</v>
      </c>
      <c r="AE5" s="33">
        <v>0.107</v>
      </c>
      <c r="AF5" s="33">
        <v>0.111</v>
      </c>
      <c r="AG5" s="33">
        <v>0.129</v>
      </c>
      <c r="AH5" s="484">
        <v>0.16400000000000001</v>
      </c>
      <c r="AI5" s="8"/>
      <c r="AJ5" s="30" t="s">
        <v>80</v>
      </c>
      <c r="AK5" s="8"/>
      <c r="AL5" s="22" t="s">
        <v>1988</v>
      </c>
    </row>
    <row r="6" spans="1:38" ht="13.5" customHeight="1" thickBot="1">
      <c r="A6" s="497" t="s">
        <v>2123</v>
      </c>
      <c r="B6" s="13">
        <v>0.2</v>
      </c>
      <c r="C6" s="14">
        <v>0.14599999999999999</v>
      </c>
      <c r="D6" s="14">
        <v>8.1000000000000003E-2</v>
      </c>
      <c r="E6" s="12">
        <v>0</v>
      </c>
      <c r="F6" s="11">
        <v>7.0000000000000007E-2</v>
      </c>
      <c r="G6" s="14">
        <v>5.5E-2</v>
      </c>
      <c r="H6" s="15">
        <v>0</v>
      </c>
      <c r="I6" s="13">
        <v>4.4999999999999998E-2</v>
      </c>
      <c r="J6" s="12">
        <v>0</v>
      </c>
      <c r="K6" s="450">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1">
        <v>0.109</v>
      </c>
      <c r="AC6" s="8"/>
      <c r="AD6" s="449" t="s">
        <v>2123</v>
      </c>
      <c r="AE6" s="33">
        <v>0.13100000000000001</v>
      </c>
      <c r="AF6" s="33">
        <v>0.13700000000000001</v>
      </c>
      <c r="AG6" s="33">
        <v>0.16400000000000001</v>
      </c>
      <c r="AH6" s="484">
        <v>0.20499999999999999</v>
      </c>
      <c r="AI6" s="8"/>
      <c r="AJ6" s="31"/>
      <c r="AK6" s="8"/>
      <c r="AL6" s="37" t="s">
        <v>1989</v>
      </c>
    </row>
    <row r="7" spans="1:38">
      <c r="A7" s="497" t="s">
        <v>2124</v>
      </c>
      <c r="B7" s="13">
        <v>0.27400000000000002</v>
      </c>
      <c r="C7" s="14">
        <v>0.2</v>
      </c>
      <c r="D7" s="14">
        <v>0.111</v>
      </c>
      <c r="E7" s="12">
        <v>0</v>
      </c>
      <c r="F7" s="11">
        <v>7.0000000000000007E-2</v>
      </c>
      <c r="G7" s="14">
        <v>5.5E-2</v>
      </c>
      <c r="H7" s="15">
        <v>0</v>
      </c>
      <c r="I7" s="13">
        <v>4.4999999999999998E-2</v>
      </c>
      <c r="J7" s="12">
        <v>0</v>
      </c>
      <c r="K7" s="450">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1">
        <v>0.13900000000000001</v>
      </c>
      <c r="AC7" s="8"/>
      <c r="AD7" s="449" t="s">
        <v>2124</v>
      </c>
      <c r="AE7" s="33">
        <v>0.107</v>
      </c>
      <c r="AF7" s="33">
        <v>0.111</v>
      </c>
      <c r="AG7" s="33">
        <v>0.129</v>
      </c>
      <c r="AH7" s="484">
        <v>0.16400000000000001</v>
      </c>
      <c r="AI7" s="8"/>
      <c r="AJ7" s="8"/>
      <c r="AK7" s="8"/>
    </row>
    <row r="8" spans="1:38" ht="13.5" customHeight="1">
      <c r="A8" s="497" t="s">
        <v>2125</v>
      </c>
      <c r="B8" s="13">
        <v>0.23899999999999999</v>
      </c>
      <c r="C8" s="14">
        <v>0.17499999999999999</v>
      </c>
      <c r="D8" s="14">
        <v>9.7000000000000003E-2</v>
      </c>
      <c r="E8" s="12">
        <v>0</v>
      </c>
      <c r="F8" s="11">
        <v>7.0000000000000007E-2</v>
      </c>
      <c r="G8" s="14">
        <v>5.5E-2</v>
      </c>
      <c r="H8" s="15">
        <v>0</v>
      </c>
      <c r="I8" s="13">
        <v>4.4999999999999998E-2</v>
      </c>
      <c r="J8" s="12">
        <v>0</v>
      </c>
      <c r="K8" s="450">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1">
        <v>0.125</v>
      </c>
      <c r="AC8" s="8"/>
      <c r="AD8" s="449" t="s">
        <v>2125</v>
      </c>
      <c r="AE8" s="33">
        <v>0.11700000000000001</v>
      </c>
      <c r="AF8" s="33">
        <v>0.122</v>
      </c>
      <c r="AG8" s="33">
        <v>0.14399999999999999</v>
      </c>
      <c r="AH8" s="484">
        <v>0.18099999999999999</v>
      </c>
      <c r="AI8" s="8"/>
      <c r="AJ8" s="8"/>
      <c r="AK8" s="8"/>
    </row>
    <row r="9" spans="1:38" ht="13.5" customHeight="1">
      <c r="A9" s="497" t="s">
        <v>2126</v>
      </c>
      <c r="B9" s="13">
        <v>8.8999999999999996E-2</v>
      </c>
      <c r="C9" s="14">
        <v>6.5000000000000002E-2</v>
      </c>
      <c r="D9" s="14">
        <v>3.5999999999999997E-2</v>
      </c>
      <c r="E9" s="12">
        <v>0</v>
      </c>
      <c r="F9" s="11">
        <v>6.0999999999999999E-2</v>
      </c>
      <c r="G9" s="452" t="s">
        <v>2127</v>
      </c>
      <c r="H9" s="15">
        <v>0</v>
      </c>
      <c r="I9" s="13">
        <v>4.4999999999999998E-2</v>
      </c>
      <c r="J9" s="12">
        <v>0</v>
      </c>
      <c r="K9" s="450">
        <v>0.223</v>
      </c>
      <c r="L9" s="452" t="s">
        <v>2127</v>
      </c>
      <c r="M9" s="42">
        <v>0.16200000000000001</v>
      </c>
      <c r="N9" s="42">
        <v>0.13800000000000001</v>
      </c>
      <c r="O9" s="42">
        <v>0.17799999999999999</v>
      </c>
      <c r="P9" s="42">
        <v>0.19899999999999998</v>
      </c>
      <c r="Q9" s="452" t="s">
        <v>2127</v>
      </c>
      <c r="R9" s="452" t="s">
        <v>2127</v>
      </c>
      <c r="S9" s="42">
        <v>0.154</v>
      </c>
      <c r="T9" s="452" t="s">
        <v>2127</v>
      </c>
      <c r="U9" s="42">
        <v>0.17</v>
      </c>
      <c r="V9" s="42">
        <v>0.11699999999999999</v>
      </c>
      <c r="W9" s="452" t="s">
        <v>2127</v>
      </c>
      <c r="X9" s="42">
        <v>0.125</v>
      </c>
      <c r="Y9" s="42">
        <v>9.2999999999999999E-2</v>
      </c>
      <c r="Z9" s="452" t="s">
        <v>2127</v>
      </c>
      <c r="AA9" s="42">
        <v>0.10899999999999999</v>
      </c>
      <c r="AB9" s="451">
        <v>6.4000000000000001E-2</v>
      </c>
      <c r="AC9" s="8"/>
      <c r="AD9" s="449" t="s">
        <v>2126</v>
      </c>
      <c r="AE9" s="33">
        <v>0.20100000000000001</v>
      </c>
      <c r="AF9" s="452" t="s">
        <v>2193</v>
      </c>
      <c r="AG9" s="33">
        <v>0.27700000000000002</v>
      </c>
      <c r="AH9" s="484">
        <v>0.32600000000000001</v>
      </c>
      <c r="AI9" s="8"/>
      <c r="AJ9" s="8"/>
      <c r="AK9" s="8"/>
    </row>
    <row r="10" spans="1:38" ht="13.5" customHeight="1">
      <c r="A10" s="497" t="s">
        <v>2128</v>
      </c>
      <c r="B10" s="13">
        <v>4.3999999999999997E-2</v>
      </c>
      <c r="C10" s="14">
        <v>3.2000000000000001E-2</v>
      </c>
      <c r="D10" s="14">
        <v>1.7999999999999999E-2</v>
      </c>
      <c r="E10" s="12">
        <v>0</v>
      </c>
      <c r="F10" s="11">
        <v>1.4E-2</v>
      </c>
      <c r="G10" s="14">
        <v>1.2999999999999999E-2</v>
      </c>
      <c r="H10" s="15">
        <v>0</v>
      </c>
      <c r="I10" s="13">
        <v>1.0999999999999999E-2</v>
      </c>
      <c r="J10" s="12">
        <v>0</v>
      </c>
      <c r="K10" s="450">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1">
        <v>0.03</v>
      </c>
      <c r="AC10" s="8"/>
      <c r="AD10" s="449" t="s">
        <v>2128</v>
      </c>
      <c r="AE10" s="33">
        <v>0.13500000000000001</v>
      </c>
      <c r="AF10" s="33">
        <v>0.13700000000000001</v>
      </c>
      <c r="AG10" s="33">
        <v>0.16400000000000001</v>
      </c>
      <c r="AH10" s="484">
        <v>0.2</v>
      </c>
      <c r="AI10" s="8"/>
      <c r="AJ10" s="8"/>
      <c r="AK10" s="8"/>
    </row>
    <row r="11" spans="1:38" ht="13.5" customHeight="1">
      <c r="A11" s="497" t="s">
        <v>2129</v>
      </c>
      <c r="B11" s="13">
        <v>8.5999999999999993E-2</v>
      </c>
      <c r="C11" s="14">
        <v>6.3E-2</v>
      </c>
      <c r="D11" s="14">
        <v>3.5000000000000003E-2</v>
      </c>
      <c r="E11" s="12">
        <v>0</v>
      </c>
      <c r="F11" s="11">
        <v>2.1000000000000001E-2</v>
      </c>
      <c r="G11" s="452" t="s">
        <v>2127</v>
      </c>
      <c r="H11" s="15">
        <v>0</v>
      </c>
      <c r="I11" s="13">
        <v>2.8000000000000001E-2</v>
      </c>
      <c r="J11" s="12">
        <v>0</v>
      </c>
      <c r="K11" s="450">
        <v>0.159</v>
      </c>
      <c r="L11" s="452" t="s">
        <v>2127</v>
      </c>
      <c r="M11" s="42">
        <v>0.13799999999999998</v>
      </c>
      <c r="N11" s="42">
        <v>0.11499999999999999</v>
      </c>
      <c r="O11" s="42">
        <v>0.13100000000000001</v>
      </c>
      <c r="P11" s="42">
        <v>0.13600000000000001</v>
      </c>
      <c r="Q11" s="452" t="s">
        <v>2127</v>
      </c>
      <c r="R11" s="452" t="s">
        <v>2127</v>
      </c>
      <c r="S11" s="42">
        <v>0.10800000000000001</v>
      </c>
      <c r="T11" s="452" t="s">
        <v>2127</v>
      </c>
      <c r="U11" s="42">
        <v>0.10800000000000001</v>
      </c>
      <c r="V11" s="42">
        <v>0.10999999999999999</v>
      </c>
      <c r="W11" s="452" t="s">
        <v>2127</v>
      </c>
      <c r="X11" s="42">
        <v>8.0000000000000016E-2</v>
      </c>
      <c r="Y11" s="42">
        <v>8.6999999999999994E-2</v>
      </c>
      <c r="Z11" s="452" t="s">
        <v>2127</v>
      </c>
      <c r="AA11" s="42">
        <v>8.6999999999999994E-2</v>
      </c>
      <c r="AB11" s="451">
        <v>5.9000000000000004E-2</v>
      </c>
      <c r="AC11" s="8"/>
      <c r="AD11" s="449" t="s">
        <v>2129</v>
      </c>
      <c r="AE11" s="33">
        <v>0.17599999999999999</v>
      </c>
      <c r="AF11" s="452" t="s">
        <v>2193</v>
      </c>
      <c r="AG11" s="33">
        <v>0.20200000000000001</v>
      </c>
      <c r="AH11" s="484">
        <v>0.24299999999999999</v>
      </c>
      <c r="AI11" s="8"/>
      <c r="AJ11" s="8"/>
      <c r="AK11" s="8"/>
    </row>
    <row r="12" spans="1:38" ht="13.5" customHeight="1">
      <c r="A12" s="497" t="s">
        <v>2130</v>
      </c>
      <c r="B12" s="13">
        <v>8.5999999999999993E-2</v>
      </c>
      <c r="C12" s="14">
        <v>6.3E-2</v>
      </c>
      <c r="D12" s="14">
        <v>3.5000000000000003E-2</v>
      </c>
      <c r="E12" s="12">
        <v>0</v>
      </c>
      <c r="F12" s="11">
        <v>2.1000000000000001E-2</v>
      </c>
      <c r="G12" s="452" t="s">
        <v>2127</v>
      </c>
      <c r="H12" s="15">
        <v>0</v>
      </c>
      <c r="I12" s="13">
        <v>2.8000000000000001E-2</v>
      </c>
      <c r="J12" s="12">
        <v>0</v>
      </c>
      <c r="K12" s="450">
        <v>0.159</v>
      </c>
      <c r="L12" s="452" t="s">
        <v>2127</v>
      </c>
      <c r="M12" s="42">
        <v>0.13799999999999998</v>
      </c>
      <c r="N12" s="42">
        <v>0.11499999999999999</v>
      </c>
      <c r="O12" s="42">
        <v>0.13100000000000001</v>
      </c>
      <c r="P12" s="42">
        <v>0.13600000000000001</v>
      </c>
      <c r="Q12" s="452" t="s">
        <v>2127</v>
      </c>
      <c r="R12" s="452" t="s">
        <v>2127</v>
      </c>
      <c r="S12" s="42">
        <v>0.10800000000000001</v>
      </c>
      <c r="T12" s="452" t="s">
        <v>2127</v>
      </c>
      <c r="U12" s="42">
        <v>0.10800000000000001</v>
      </c>
      <c r="V12" s="42">
        <v>0.10999999999999999</v>
      </c>
      <c r="W12" s="452" t="s">
        <v>2127</v>
      </c>
      <c r="X12" s="42">
        <v>8.0000000000000016E-2</v>
      </c>
      <c r="Y12" s="42">
        <v>8.6999999999999994E-2</v>
      </c>
      <c r="Z12" s="452" t="s">
        <v>2127</v>
      </c>
      <c r="AA12" s="42">
        <v>8.6999999999999994E-2</v>
      </c>
      <c r="AB12" s="451">
        <v>5.9000000000000004E-2</v>
      </c>
      <c r="AC12" s="8"/>
      <c r="AD12" s="449" t="s">
        <v>2130</v>
      </c>
      <c r="AE12" s="33">
        <v>0.17599999999999999</v>
      </c>
      <c r="AF12" s="452" t="s">
        <v>2193</v>
      </c>
      <c r="AG12" s="33">
        <v>0.20200000000000001</v>
      </c>
      <c r="AH12" s="484">
        <v>0.24299999999999999</v>
      </c>
      <c r="AI12" s="8"/>
      <c r="AJ12" s="8"/>
      <c r="AK12" s="8"/>
    </row>
    <row r="13" spans="1:38" ht="13.5" customHeight="1">
      <c r="A13" s="497" t="s">
        <v>2131</v>
      </c>
      <c r="B13" s="13">
        <v>6.4000000000000001E-2</v>
      </c>
      <c r="C13" s="14">
        <v>4.7E-2</v>
      </c>
      <c r="D13" s="14">
        <v>2.5999999999999999E-2</v>
      </c>
      <c r="E13" s="12">
        <v>0</v>
      </c>
      <c r="F13" s="11">
        <v>2.1000000000000001E-2</v>
      </c>
      <c r="G13" s="14">
        <v>1.9E-2</v>
      </c>
      <c r="H13" s="15">
        <v>0</v>
      </c>
      <c r="I13" s="13">
        <v>2.8000000000000001E-2</v>
      </c>
      <c r="J13" s="12">
        <v>0</v>
      </c>
      <c r="K13" s="450">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1">
        <v>0.05</v>
      </c>
      <c r="AC13" s="8"/>
      <c r="AD13" s="449" t="s">
        <v>2131</v>
      </c>
      <c r="AE13" s="33">
        <v>0.20399999999999999</v>
      </c>
      <c r="AF13" s="33">
        <v>0.20699999999999999</v>
      </c>
      <c r="AG13" s="33">
        <v>0.24099999999999999</v>
      </c>
      <c r="AH13" s="484">
        <v>0.28199999999999997</v>
      </c>
      <c r="AI13" s="8"/>
      <c r="AJ13" s="8"/>
      <c r="AK13" s="8"/>
    </row>
    <row r="14" spans="1:38" ht="13.5" customHeight="1">
      <c r="A14" s="497" t="s">
        <v>2132</v>
      </c>
      <c r="B14" s="13">
        <v>6.7000000000000004E-2</v>
      </c>
      <c r="C14" s="14">
        <v>4.9000000000000002E-2</v>
      </c>
      <c r="D14" s="14">
        <v>2.7E-2</v>
      </c>
      <c r="E14" s="12">
        <v>0</v>
      </c>
      <c r="F14" s="11">
        <v>0.04</v>
      </c>
      <c r="G14" s="14">
        <v>3.5999999999999997E-2</v>
      </c>
      <c r="H14" s="15">
        <v>0</v>
      </c>
      <c r="I14" s="13">
        <v>1.7999999999999999E-2</v>
      </c>
      <c r="J14" s="12">
        <v>0</v>
      </c>
      <c r="K14" s="450">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1">
        <v>0.04</v>
      </c>
      <c r="AC14" s="8"/>
      <c r="AD14" s="449" t="s">
        <v>2132</v>
      </c>
      <c r="AE14" s="33">
        <v>0.13</v>
      </c>
      <c r="AF14" s="33">
        <v>0.13400000000000001</v>
      </c>
      <c r="AG14" s="33">
        <v>0.183</v>
      </c>
      <c r="AH14" s="484">
        <v>0.22500000000000001</v>
      </c>
      <c r="AI14" s="8"/>
      <c r="AJ14" s="8"/>
      <c r="AK14" s="8"/>
    </row>
    <row r="15" spans="1:38" ht="13.5" customHeight="1">
      <c r="A15" s="497" t="s">
        <v>2133</v>
      </c>
      <c r="B15" s="13">
        <v>6.7000000000000004E-2</v>
      </c>
      <c r="C15" s="14">
        <v>4.9000000000000002E-2</v>
      </c>
      <c r="D15" s="14">
        <v>2.7E-2</v>
      </c>
      <c r="E15" s="12">
        <v>0</v>
      </c>
      <c r="F15" s="11">
        <v>0.04</v>
      </c>
      <c r="G15" s="14">
        <v>3.5999999999999997E-2</v>
      </c>
      <c r="H15" s="15">
        <v>0</v>
      </c>
      <c r="I15" s="13">
        <v>1.7999999999999999E-2</v>
      </c>
      <c r="J15" s="12">
        <v>0</v>
      </c>
      <c r="K15" s="450">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1">
        <v>0.04</v>
      </c>
      <c r="AC15" s="8"/>
      <c r="AD15" s="449" t="s">
        <v>2133</v>
      </c>
      <c r="AE15" s="33">
        <v>0.13</v>
      </c>
      <c r="AF15" s="33">
        <v>0.13400000000000001</v>
      </c>
      <c r="AG15" s="33">
        <v>0.183</v>
      </c>
      <c r="AH15" s="484">
        <v>0.22500000000000001</v>
      </c>
      <c r="AI15" s="8"/>
      <c r="AJ15" s="8"/>
      <c r="AK15" s="8"/>
    </row>
    <row r="16" spans="1:38" ht="13.5" customHeight="1">
      <c r="A16" s="497" t="s">
        <v>2134</v>
      </c>
      <c r="B16" s="13">
        <v>6.4000000000000001E-2</v>
      </c>
      <c r="C16" s="14">
        <v>4.7E-2</v>
      </c>
      <c r="D16" s="14">
        <v>2.5999999999999999E-2</v>
      </c>
      <c r="E16" s="12">
        <v>0</v>
      </c>
      <c r="F16" s="11">
        <v>1.7000000000000001E-2</v>
      </c>
      <c r="G16" s="14">
        <v>1.4999999999999999E-2</v>
      </c>
      <c r="H16" s="15">
        <v>0</v>
      </c>
      <c r="I16" s="13">
        <v>1.2999999999999999E-2</v>
      </c>
      <c r="J16" s="12">
        <v>0</v>
      </c>
      <c r="K16" s="450">
        <v>0.10299999999999999</v>
      </c>
      <c r="L16" s="42">
        <v>0.10099999999999999</v>
      </c>
      <c r="M16" s="42">
        <v>8.5999999999999993E-2</v>
      </c>
      <c r="N16" s="42">
        <v>6.8999999999999992E-2</v>
      </c>
      <c r="O16" s="452" t="s">
        <v>2127</v>
      </c>
      <c r="P16" s="452" t="s">
        <v>2127</v>
      </c>
      <c r="Q16" s="452" t="s">
        <v>2127</v>
      </c>
      <c r="R16" s="452" t="s">
        <v>2127</v>
      </c>
      <c r="S16" s="452" t="s">
        <v>2127</v>
      </c>
      <c r="T16" s="452" t="s">
        <v>2127</v>
      </c>
      <c r="U16" s="452" t="s">
        <v>2127</v>
      </c>
      <c r="V16" s="452" t="s">
        <v>2127</v>
      </c>
      <c r="W16" s="452" t="s">
        <v>2127</v>
      </c>
      <c r="X16" s="452" t="s">
        <v>2127</v>
      </c>
      <c r="Y16" s="452" t="s">
        <v>2127</v>
      </c>
      <c r="Z16" s="452" t="s">
        <v>2127</v>
      </c>
      <c r="AA16" s="452" t="s">
        <v>2127</v>
      </c>
      <c r="AB16" s="453" t="s">
        <v>2127</v>
      </c>
      <c r="AC16" s="8"/>
      <c r="AD16" s="449" t="s">
        <v>2134</v>
      </c>
      <c r="AE16" s="33">
        <v>0.126</v>
      </c>
      <c r="AF16" s="33">
        <v>0.128</v>
      </c>
      <c r="AG16" s="33">
        <v>0.151</v>
      </c>
      <c r="AH16" s="484">
        <v>0.188</v>
      </c>
      <c r="AI16" s="8"/>
      <c r="AJ16" s="8"/>
      <c r="AK16" s="8"/>
    </row>
    <row r="17" spans="1:40" ht="13.5" customHeight="1">
      <c r="A17" s="497" t="s">
        <v>2135</v>
      </c>
      <c r="B17" s="13">
        <v>6.4000000000000001E-2</v>
      </c>
      <c r="C17" s="14">
        <v>4.7E-2</v>
      </c>
      <c r="D17" s="14">
        <v>2.5999999999999999E-2</v>
      </c>
      <c r="E17" s="12">
        <v>0</v>
      </c>
      <c r="F17" s="11">
        <v>1.7000000000000001E-2</v>
      </c>
      <c r="G17" s="14">
        <v>1.4999999999999999E-2</v>
      </c>
      <c r="H17" s="15">
        <v>0</v>
      </c>
      <c r="I17" s="13">
        <v>1.2999999999999999E-2</v>
      </c>
      <c r="J17" s="12">
        <v>0</v>
      </c>
      <c r="K17" s="450">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1">
        <v>3.4999999999999996E-2</v>
      </c>
      <c r="AC17" s="8"/>
      <c r="AD17" s="449" t="s">
        <v>2135</v>
      </c>
      <c r="AE17" s="33">
        <v>0.126</v>
      </c>
      <c r="AF17" s="33">
        <v>0.128</v>
      </c>
      <c r="AG17" s="33">
        <v>0.151</v>
      </c>
      <c r="AH17" s="484">
        <v>0.188</v>
      </c>
      <c r="AI17" s="8"/>
      <c r="AJ17" s="8"/>
      <c r="AK17" s="8"/>
    </row>
    <row r="18" spans="1:40" ht="13.5" customHeight="1">
      <c r="A18" s="497" t="s">
        <v>2136</v>
      </c>
      <c r="B18" s="13">
        <v>5.7000000000000002E-2</v>
      </c>
      <c r="C18" s="14">
        <v>4.1000000000000002E-2</v>
      </c>
      <c r="D18" s="14">
        <v>2.3E-2</v>
      </c>
      <c r="E18" s="12">
        <v>0</v>
      </c>
      <c r="F18" s="11">
        <v>1.7000000000000001E-2</v>
      </c>
      <c r="G18" s="14">
        <v>1.4999999999999999E-2</v>
      </c>
      <c r="H18" s="15">
        <v>0</v>
      </c>
      <c r="I18" s="13">
        <v>1.2999999999999999E-2</v>
      </c>
      <c r="J18" s="12">
        <v>0</v>
      </c>
      <c r="K18" s="450">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1">
        <v>3.2000000000000001E-2</v>
      </c>
      <c r="AC18" s="8"/>
      <c r="AD18" s="449" t="s">
        <v>2136</v>
      </c>
      <c r="AE18" s="33">
        <v>0.13500000000000001</v>
      </c>
      <c r="AF18" s="33">
        <v>0.13800000000000001</v>
      </c>
      <c r="AG18" s="33">
        <v>0.16400000000000001</v>
      </c>
      <c r="AH18" s="484">
        <v>0.20599999999999999</v>
      </c>
      <c r="AI18" s="8"/>
      <c r="AJ18" s="8"/>
      <c r="AK18" s="8"/>
    </row>
    <row r="19" spans="1:40" ht="13.5" customHeight="1">
      <c r="A19" s="497" t="s">
        <v>2137</v>
      </c>
      <c r="B19" s="13">
        <v>5.3999999999999999E-2</v>
      </c>
      <c r="C19" s="14">
        <v>0.04</v>
      </c>
      <c r="D19" s="14">
        <v>2.1999999999999999E-2</v>
      </c>
      <c r="E19" s="12">
        <v>0</v>
      </c>
      <c r="F19" s="11">
        <v>1.7000000000000001E-2</v>
      </c>
      <c r="G19" s="14">
        <v>1.4999999999999999E-2</v>
      </c>
      <c r="H19" s="15">
        <v>0</v>
      </c>
      <c r="I19" s="13">
        <v>1.2999999999999999E-2</v>
      </c>
      <c r="J19" s="12">
        <v>0</v>
      </c>
      <c r="K19" s="450">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1">
        <v>3.1E-2</v>
      </c>
      <c r="AC19" s="8"/>
      <c r="AD19" s="449" t="s">
        <v>2137</v>
      </c>
      <c r="AE19" s="33">
        <v>0.13900000000000001</v>
      </c>
      <c r="AF19" s="33">
        <v>0.14199999999999999</v>
      </c>
      <c r="AG19" s="33">
        <v>0.17100000000000001</v>
      </c>
      <c r="AH19" s="484">
        <v>0.20899999999999999</v>
      </c>
      <c r="AI19" s="8"/>
      <c r="AJ19" s="8"/>
      <c r="AK19" s="8"/>
    </row>
    <row r="20" spans="1:40" ht="13.5" customHeight="1">
      <c r="A20" s="497" t="s">
        <v>2138</v>
      </c>
      <c r="B20" s="13">
        <v>6.4000000000000001E-2</v>
      </c>
      <c r="C20" s="14">
        <v>4.7E-2</v>
      </c>
      <c r="D20" s="14">
        <v>2.5999999999999999E-2</v>
      </c>
      <c r="E20" s="12">
        <v>0</v>
      </c>
      <c r="F20" s="11">
        <v>1.7000000000000001E-2</v>
      </c>
      <c r="G20" s="452" t="s">
        <v>2127</v>
      </c>
      <c r="H20" s="15">
        <v>0</v>
      </c>
      <c r="I20" s="13">
        <v>1.2999999999999999E-2</v>
      </c>
      <c r="J20" s="12">
        <v>0</v>
      </c>
      <c r="K20" s="450">
        <v>0.10299999999999999</v>
      </c>
      <c r="L20" s="452" t="s">
        <v>2127</v>
      </c>
      <c r="M20" s="42">
        <v>8.5999999999999993E-2</v>
      </c>
      <c r="N20" s="42">
        <v>6.8999999999999992E-2</v>
      </c>
      <c r="O20" s="42">
        <v>0.09</v>
      </c>
      <c r="P20" s="42">
        <v>8.5999999999999993E-2</v>
      </c>
      <c r="Q20" s="452" t="s">
        <v>2127</v>
      </c>
      <c r="R20" s="452" t="s">
        <v>2127</v>
      </c>
      <c r="S20" s="42">
        <v>7.2999999999999995E-2</v>
      </c>
      <c r="T20" s="452" t="s">
        <v>2127</v>
      </c>
      <c r="U20" s="42">
        <v>6.4999999999999988E-2</v>
      </c>
      <c r="V20" s="42">
        <v>7.2999999999999995E-2</v>
      </c>
      <c r="W20" s="452" t="s">
        <v>2127</v>
      </c>
      <c r="X20" s="42">
        <v>5.1999999999999998E-2</v>
      </c>
      <c r="Y20" s="42">
        <v>5.6000000000000001E-2</v>
      </c>
      <c r="Z20" s="452" t="s">
        <v>2127</v>
      </c>
      <c r="AA20" s="42">
        <v>4.8000000000000001E-2</v>
      </c>
      <c r="AB20" s="451">
        <v>3.4999999999999996E-2</v>
      </c>
      <c r="AC20" s="8"/>
      <c r="AD20" s="449" t="s">
        <v>2138</v>
      </c>
      <c r="AE20" s="33">
        <v>0.126</v>
      </c>
      <c r="AF20" s="452" t="s">
        <v>2193</v>
      </c>
      <c r="AG20" s="33">
        <v>0.151</v>
      </c>
      <c r="AH20" s="484">
        <v>0.188</v>
      </c>
      <c r="AI20" s="8"/>
      <c r="AJ20" s="8"/>
      <c r="AK20" s="8"/>
    </row>
    <row r="21" spans="1:40" ht="13.5" customHeight="1">
      <c r="A21" s="497" t="s">
        <v>2139</v>
      </c>
      <c r="B21" s="13">
        <v>6.4000000000000001E-2</v>
      </c>
      <c r="C21" s="14">
        <v>4.7E-2</v>
      </c>
      <c r="D21" s="14">
        <v>2.5999999999999999E-2</v>
      </c>
      <c r="E21" s="12">
        <v>0</v>
      </c>
      <c r="F21" s="11">
        <v>1.7000000000000001E-2</v>
      </c>
      <c r="G21" s="14">
        <v>1.4999999999999999E-2</v>
      </c>
      <c r="H21" s="15">
        <v>0</v>
      </c>
      <c r="I21" s="13">
        <v>1.2999999999999999E-2</v>
      </c>
      <c r="J21" s="12">
        <v>0</v>
      </c>
      <c r="K21" s="450">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1">
        <v>3.4999999999999996E-2</v>
      </c>
      <c r="AC21" s="8"/>
      <c r="AD21" s="449" t="s">
        <v>2139</v>
      </c>
      <c r="AE21" s="33">
        <v>0.126</v>
      </c>
      <c r="AF21" s="33">
        <v>0.128</v>
      </c>
      <c r="AG21" s="33">
        <v>0.151</v>
      </c>
      <c r="AH21" s="484">
        <v>0.188</v>
      </c>
      <c r="AI21" s="8"/>
      <c r="AJ21" s="8"/>
      <c r="AK21" s="8"/>
    </row>
    <row r="22" spans="1:40" ht="13.5" customHeight="1">
      <c r="A22" s="497" t="s">
        <v>2140</v>
      </c>
      <c r="B22" s="13">
        <v>8.5999999999999993E-2</v>
      </c>
      <c r="C22" s="14">
        <v>6.3E-2</v>
      </c>
      <c r="D22" s="14">
        <v>3.5000000000000003E-2</v>
      </c>
      <c r="E22" s="12">
        <v>0</v>
      </c>
      <c r="F22" s="11">
        <v>1.9E-2</v>
      </c>
      <c r="G22" s="14">
        <v>1.6E-2</v>
      </c>
      <c r="H22" s="15">
        <v>0</v>
      </c>
      <c r="I22" s="13">
        <v>2.5999999999999999E-2</v>
      </c>
      <c r="J22" s="12">
        <v>0</v>
      </c>
      <c r="K22" s="450">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1">
        <v>5.1000000000000004E-2</v>
      </c>
      <c r="AC22" s="8"/>
      <c r="AD22" s="449" t="s">
        <v>2140</v>
      </c>
      <c r="AE22" s="33">
        <v>0.17599999999999999</v>
      </c>
      <c r="AF22" s="33">
        <v>0.18</v>
      </c>
      <c r="AG22" s="33">
        <v>0.20300000000000001</v>
      </c>
      <c r="AH22" s="484">
        <v>0.247</v>
      </c>
      <c r="AI22" s="8"/>
      <c r="AJ22" s="8"/>
      <c r="AK22" s="8"/>
    </row>
    <row r="23" spans="1:40" ht="13.5" customHeight="1">
      <c r="A23" s="497" t="s">
        <v>2141</v>
      </c>
      <c r="B23" s="13">
        <v>8.5999999999999993E-2</v>
      </c>
      <c r="C23" s="14">
        <v>6.3E-2</v>
      </c>
      <c r="D23" s="14">
        <v>3.5000000000000003E-2</v>
      </c>
      <c r="E23" s="12">
        <v>0</v>
      </c>
      <c r="F23" s="11">
        <v>1.9E-2</v>
      </c>
      <c r="G23" s="14">
        <v>1.6E-2</v>
      </c>
      <c r="H23" s="15">
        <v>0</v>
      </c>
      <c r="I23" s="13">
        <v>2.5999999999999999E-2</v>
      </c>
      <c r="J23" s="12">
        <v>0</v>
      </c>
      <c r="K23" s="450">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1">
        <v>5.1000000000000004E-2</v>
      </c>
      <c r="AC23" s="8"/>
      <c r="AD23" s="449" t="s">
        <v>2141</v>
      </c>
      <c r="AE23" s="33">
        <v>0.17599999999999999</v>
      </c>
      <c r="AF23" s="33">
        <v>0.18</v>
      </c>
      <c r="AG23" s="33">
        <v>0.20300000000000001</v>
      </c>
      <c r="AH23" s="484">
        <v>0.247</v>
      </c>
      <c r="AI23" s="8"/>
      <c r="AJ23" s="8"/>
      <c r="AK23" s="8"/>
    </row>
    <row r="24" spans="1:40">
      <c r="A24" s="497" t="s">
        <v>2142</v>
      </c>
      <c r="B24" s="13">
        <v>0.15</v>
      </c>
      <c r="C24" s="14">
        <v>0.11</v>
      </c>
      <c r="D24" s="14">
        <v>6.0999999999999999E-2</v>
      </c>
      <c r="E24" s="12">
        <v>0</v>
      </c>
      <c r="F24" s="11">
        <v>1.9E-2</v>
      </c>
      <c r="G24" s="14">
        <v>1.6E-2</v>
      </c>
      <c r="H24" s="15">
        <v>0</v>
      </c>
      <c r="I24" s="13">
        <v>2.5999999999999999E-2</v>
      </c>
      <c r="J24" s="12">
        <v>0</v>
      </c>
      <c r="K24" s="450">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1">
        <v>7.6999999999999999E-2</v>
      </c>
      <c r="AC24" s="8"/>
      <c r="AD24" s="449" t="s">
        <v>2142</v>
      </c>
      <c r="AE24" s="33">
        <v>0.123</v>
      </c>
      <c r="AF24" s="33">
        <v>0.125</v>
      </c>
      <c r="AG24" s="33">
        <v>0.13500000000000001</v>
      </c>
      <c r="AH24" s="484">
        <v>0.17100000000000001</v>
      </c>
      <c r="AI24" s="8"/>
      <c r="AJ24" s="8"/>
      <c r="AK24" s="8"/>
    </row>
    <row r="25" spans="1:40">
      <c r="A25" s="497" t="s">
        <v>2143</v>
      </c>
      <c r="B25" s="13">
        <v>8.1000000000000003E-2</v>
      </c>
      <c r="C25" s="14">
        <v>5.8999999999999997E-2</v>
      </c>
      <c r="D25" s="14">
        <v>3.3000000000000002E-2</v>
      </c>
      <c r="E25" s="12">
        <v>0</v>
      </c>
      <c r="F25" s="11">
        <v>1.2999999999999999E-2</v>
      </c>
      <c r="G25" s="14">
        <v>0.01</v>
      </c>
      <c r="H25" s="15">
        <v>0</v>
      </c>
      <c r="I25" s="13">
        <v>0.02</v>
      </c>
      <c r="J25" s="12">
        <v>0</v>
      </c>
      <c r="K25" s="450">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1">
        <v>0.05</v>
      </c>
      <c r="AC25" s="8"/>
      <c r="AD25" s="449" t="s">
        <v>2143</v>
      </c>
      <c r="AE25" s="33">
        <v>0.152</v>
      </c>
      <c r="AF25" s="33">
        <v>0.156</v>
      </c>
      <c r="AG25" s="33">
        <v>0.16900000000000001</v>
      </c>
      <c r="AH25" s="484">
        <v>0.20799999999999999</v>
      </c>
      <c r="AI25" s="8"/>
      <c r="AJ25" s="8"/>
      <c r="AK25" s="8"/>
    </row>
    <row r="26" spans="1:40">
      <c r="A26" s="497" t="s">
        <v>2144</v>
      </c>
      <c r="B26" s="13">
        <v>0.126</v>
      </c>
      <c r="C26" s="14">
        <v>9.1999999999999998E-2</v>
      </c>
      <c r="D26" s="14">
        <v>5.0999999999999997E-2</v>
      </c>
      <c r="E26" s="12">
        <v>0</v>
      </c>
      <c r="F26" s="11">
        <v>1.2999999999999999E-2</v>
      </c>
      <c r="G26" s="14">
        <v>0.01</v>
      </c>
      <c r="H26" s="15">
        <v>0</v>
      </c>
      <c r="I26" s="13">
        <v>0.02</v>
      </c>
      <c r="J26" s="12">
        <v>0</v>
      </c>
      <c r="K26" s="450">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1">
        <v>6.8000000000000005E-2</v>
      </c>
      <c r="AC26" s="8"/>
      <c r="AD26" s="449" t="s">
        <v>2144</v>
      </c>
      <c r="AE26" s="33">
        <v>0.113</v>
      </c>
      <c r="AF26" s="33">
        <v>0.115</v>
      </c>
      <c r="AG26" s="33">
        <v>0.122</v>
      </c>
      <c r="AH26" s="484">
        <v>0.155</v>
      </c>
      <c r="AI26" s="8"/>
      <c r="AJ26" s="8"/>
      <c r="AK26" s="8"/>
    </row>
    <row r="27" spans="1:40">
      <c r="A27" s="497" t="s">
        <v>2145</v>
      </c>
      <c r="B27" s="13">
        <v>8.4000000000000005E-2</v>
      </c>
      <c r="C27" s="14">
        <v>6.0999999999999999E-2</v>
      </c>
      <c r="D27" s="14">
        <v>3.4000000000000002E-2</v>
      </c>
      <c r="E27" s="12">
        <v>0</v>
      </c>
      <c r="F27" s="11">
        <v>1.2999999999999999E-2</v>
      </c>
      <c r="G27" s="14">
        <v>0.01</v>
      </c>
      <c r="H27" s="15">
        <v>0</v>
      </c>
      <c r="I27" s="13">
        <v>0.02</v>
      </c>
      <c r="J27" s="12">
        <v>0</v>
      </c>
      <c r="K27" s="450">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1">
        <v>5.1000000000000004E-2</v>
      </c>
      <c r="AC27" s="8"/>
      <c r="AD27" s="449" t="s">
        <v>2145</v>
      </c>
      <c r="AE27" s="33">
        <v>0.14899999999999999</v>
      </c>
      <c r="AF27" s="33">
        <v>0.152</v>
      </c>
      <c r="AG27" s="33">
        <v>0.16500000000000001</v>
      </c>
      <c r="AH27" s="484">
        <v>0.20399999999999999</v>
      </c>
      <c r="AI27" s="8"/>
      <c r="AJ27" s="8"/>
      <c r="AK27" s="8"/>
    </row>
    <row r="28" spans="1:40">
      <c r="A28" s="497" t="s">
        <v>2146</v>
      </c>
      <c r="B28" s="454">
        <v>8.1000000000000003E-2</v>
      </c>
      <c r="C28" s="455">
        <v>5.8999999999999997E-2</v>
      </c>
      <c r="D28" s="455">
        <v>3.3000000000000002E-2</v>
      </c>
      <c r="E28" s="12">
        <v>0</v>
      </c>
      <c r="F28" s="456">
        <v>1.0999999999999999E-2</v>
      </c>
      <c r="G28" s="452" t="s">
        <v>2127</v>
      </c>
      <c r="H28" s="15">
        <v>0</v>
      </c>
      <c r="I28" s="454">
        <v>0.02</v>
      </c>
      <c r="J28" s="12">
        <v>0</v>
      </c>
      <c r="K28" s="457">
        <v>0.129</v>
      </c>
      <c r="L28" s="452" t="s">
        <v>2127</v>
      </c>
      <c r="M28" s="458">
        <v>0.11800000000000001</v>
      </c>
      <c r="N28" s="458">
        <v>9.6000000000000002E-2</v>
      </c>
      <c r="O28" s="458">
        <v>0.109</v>
      </c>
      <c r="P28" s="458">
        <v>0.107</v>
      </c>
      <c r="Q28" s="452" t="s">
        <v>2127</v>
      </c>
      <c r="R28" s="452" t="s">
        <v>2127</v>
      </c>
      <c r="S28" s="458">
        <v>8.6999999999999994E-2</v>
      </c>
      <c r="T28" s="452" t="s">
        <v>2127</v>
      </c>
      <c r="U28" s="458">
        <v>8.1000000000000003E-2</v>
      </c>
      <c r="V28" s="458">
        <v>9.8000000000000004E-2</v>
      </c>
      <c r="W28" s="452" t="s">
        <v>2127</v>
      </c>
      <c r="X28" s="458">
        <v>6.0999999999999999E-2</v>
      </c>
      <c r="Y28" s="458">
        <v>7.5999999999999998E-2</v>
      </c>
      <c r="Z28" s="452" t="s">
        <v>2127</v>
      </c>
      <c r="AA28" s="458">
        <v>7.0000000000000007E-2</v>
      </c>
      <c r="AB28" s="459">
        <v>0.05</v>
      </c>
      <c r="AC28" s="8"/>
      <c r="AD28" s="449" t="s">
        <v>2146</v>
      </c>
      <c r="AE28" s="33">
        <v>0.155</v>
      </c>
      <c r="AF28" s="452" t="s">
        <v>2193</v>
      </c>
      <c r="AG28" s="33">
        <v>0.16900000000000001</v>
      </c>
      <c r="AH28" s="484">
        <v>0.20799999999999999</v>
      </c>
      <c r="AI28" s="8"/>
      <c r="AJ28" s="8"/>
      <c r="AK28" s="8"/>
    </row>
    <row r="29" spans="1:40">
      <c r="A29" s="497" t="s">
        <v>2147</v>
      </c>
      <c r="B29" s="454">
        <v>8.1000000000000003E-2</v>
      </c>
      <c r="C29" s="455">
        <v>5.8999999999999997E-2</v>
      </c>
      <c r="D29" s="455">
        <v>3.3000000000000002E-2</v>
      </c>
      <c r="E29" s="12">
        <v>0</v>
      </c>
      <c r="F29" s="456">
        <v>1.0999999999999999E-2</v>
      </c>
      <c r="G29" s="452" t="s">
        <v>2127</v>
      </c>
      <c r="H29" s="15">
        <v>0</v>
      </c>
      <c r="I29" s="454">
        <v>0.02</v>
      </c>
      <c r="J29" s="12">
        <v>0</v>
      </c>
      <c r="K29" s="457">
        <v>0.129</v>
      </c>
      <c r="L29" s="452" t="s">
        <v>2127</v>
      </c>
      <c r="M29" s="458">
        <v>0.11800000000000001</v>
      </c>
      <c r="N29" s="458">
        <v>9.6000000000000002E-2</v>
      </c>
      <c r="O29" s="458">
        <v>0.109</v>
      </c>
      <c r="P29" s="458">
        <v>0.107</v>
      </c>
      <c r="Q29" s="452" t="s">
        <v>2127</v>
      </c>
      <c r="R29" s="452" t="s">
        <v>2127</v>
      </c>
      <c r="S29" s="458">
        <v>8.6999999999999994E-2</v>
      </c>
      <c r="T29" s="452" t="s">
        <v>2127</v>
      </c>
      <c r="U29" s="458">
        <v>8.1000000000000003E-2</v>
      </c>
      <c r="V29" s="458">
        <v>9.8000000000000004E-2</v>
      </c>
      <c r="W29" s="452" t="s">
        <v>2127</v>
      </c>
      <c r="X29" s="458">
        <v>6.0999999999999999E-2</v>
      </c>
      <c r="Y29" s="458">
        <v>7.5999999999999998E-2</v>
      </c>
      <c r="Z29" s="452" t="s">
        <v>2127</v>
      </c>
      <c r="AA29" s="458">
        <v>7.0000000000000007E-2</v>
      </c>
      <c r="AB29" s="459">
        <v>0.05</v>
      </c>
      <c r="AC29" s="8"/>
      <c r="AD29" s="449" t="s">
        <v>2147</v>
      </c>
      <c r="AE29" s="33">
        <v>0.155</v>
      </c>
      <c r="AF29" s="452" t="s">
        <v>2193</v>
      </c>
      <c r="AG29" s="33">
        <v>0.16900000000000001</v>
      </c>
      <c r="AH29" s="484">
        <v>0.20799999999999999</v>
      </c>
      <c r="AI29" s="8"/>
      <c r="AJ29" s="8"/>
      <c r="AK29" s="8"/>
      <c r="AM29" s="8"/>
      <c r="AN29" s="8"/>
    </row>
    <row r="30" spans="1:40">
      <c r="A30" s="497" t="s">
        <v>2148</v>
      </c>
      <c r="B30" s="454">
        <v>9.9000000000000005E-2</v>
      </c>
      <c r="C30" s="455">
        <v>7.1999999999999995E-2</v>
      </c>
      <c r="D30" s="455">
        <v>0.04</v>
      </c>
      <c r="E30" s="12">
        <v>0</v>
      </c>
      <c r="F30" s="456">
        <v>4.2999999999999997E-2</v>
      </c>
      <c r="G30" s="455">
        <v>3.9E-2</v>
      </c>
      <c r="H30" s="15">
        <v>0</v>
      </c>
      <c r="I30" s="454">
        <v>3.7999999999999999E-2</v>
      </c>
      <c r="J30" s="12">
        <v>0</v>
      </c>
      <c r="K30" s="457">
        <v>0.21100000000000002</v>
      </c>
      <c r="L30" s="458">
        <v>0.20700000000000002</v>
      </c>
      <c r="M30" s="458">
        <v>0.16800000000000001</v>
      </c>
      <c r="N30" s="458">
        <v>0.14099999999999999</v>
      </c>
      <c r="O30" s="458">
        <v>0.17300000000000001</v>
      </c>
      <c r="P30" s="458">
        <v>0.184</v>
      </c>
      <c r="Q30" s="458">
        <v>0.16900000000000001</v>
      </c>
      <c r="R30" s="458">
        <v>0.18</v>
      </c>
      <c r="S30" s="458">
        <v>0.14599999999999999</v>
      </c>
      <c r="T30" s="458">
        <v>0.14199999999999999</v>
      </c>
      <c r="U30" s="458">
        <v>0.152</v>
      </c>
      <c r="V30" s="458">
        <v>0.13</v>
      </c>
      <c r="W30" s="458">
        <v>0.14799999999999999</v>
      </c>
      <c r="X30" s="458">
        <v>0.11399999999999999</v>
      </c>
      <c r="Y30" s="458">
        <v>0.10299999999999999</v>
      </c>
      <c r="Z30" s="458">
        <v>0.11</v>
      </c>
      <c r="AA30" s="458">
        <v>0.109</v>
      </c>
      <c r="AB30" s="459">
        <v>7.1000000000000008E-2</v>
      </c>
      <c r="AC30" s="8"/>
      <c r="AD30" s="449" t="s">
        <v>2148</v>
      </c>
      <c r="AE30" s="33">
        <v>0.18</v>
      </c>
      <c r="AF30" s="33">
        <v>0.183</v>
      </c>
      <c r="AG30" s="33">
        <v>0.22600000000000001</v>
      </c>
      <c r="AH30" s="484">
        <v>0.26900000000000002</v>
      </c>
      <c r="AI30" s="8"/>
      <c r="AJ30" s="8"/>
      <c r="AK30" s="8"/>
      <c r="AM30" s="8"/>
      <c r="AN30" s="8"/>
    </row>
    <row r="31" spans="1:40" ht="14.25" thickBot="1">
      <c r="A31" s="498" t="s">
        <v>2149</v>
      </c>
      <c r="B31" s="461">
        <v>7.9000000000000001E-2</v>
      </c>
      <c r="C31" s="462">
        <v>5.8000000000000003E-2</v>
      </c>
      <c r="D31" s="462">
        <v>3.2000000000000001E-2</v>
      </c>
      <c r="E31" s="463">
        <v>0</v>
      </c>
      <c r="F31" s="464">
        <v>4.2999999999999997E-2</v>
      </c>
      <c r="G31" s="462">
        <v>3.9E-2</v>
      </c>
      <c r="H31" s="465">
        <v>0</v>
      </c>
      <c r="I31" s="461">
        <v>3.7999999999999999E-2</v>
      </c>
      <c r="J31" s="463">
        <v>0</v>
      </c>
      <c r="K31" s="466">
        <v>0.191</v>
      </c>
      <c r="L31" s="467">
        <v>0.187</v>
      </c>
      <c r="M31" s="467">
        <v>0.14799999999999999</v>
      </c>
      <c r="N31" s="467">
        <v>0.127</v>
      </c>
      <c r="O31" s="467">
        <v>0.153</v>
      </c>
      <c r="P31" s="467">
        <v>0.17</v>
      </c>
      <c r="Q31" s="467">
        <v>0.14899999999999999</v>
      </c>
      <c r="R31" s="467">
        <v>0.16600000000000001</v>
      </c>
      <c r="S31" s="467">
        <v>0.13200000000000001</v>
      </c>
      <c r="T31" s="467">
        <v>0.128</v>
      </c>
      <c r="U31" s="467">
        <v>0.14399999999999999</v>
      </c>
      <c r="V31" s="467">
        <v>0.11</v>
      </c>
      <c r="W31" s="467">
        <v>0.14000000000000001</v>
      </c>
      <c r="X31" s="467">
        <v>0.106</v>
      </c>
      <c r="Y31" s="467">
        <v>8.8999999999999996E-2</v>
      </c>
      <c r="Z31" s="467">
        <v>0.10200000000000001</v>
      </c>
      <c r="AA31" s="467">
        <v>0.10100000000000001</v>
      </c>
      <c r="AB31" s="468">
        <v>6.3E-2</v>
      </c>
      <c r="AC31" s="8"/>
      <c r="AD31" s="460" t="s">
        <v>2149</v>
      </c>
      <c r="AE31" s="490">
        <v>0.19800000000000001</v>
      </c>
      <c r="AF31" s="490">
        <v>0.20300000000000001</v>
      </c>
      <c r="AG31" s="490">
        <v>0.25600000000000001</v>
      </c>
      <c r="AH31" s="491">
        <v>0.29899999999999999</v>
      </c>
      <c r="AI31" s="8"/>
      <c r="AJ31" s="8"/>
      <c r="AK31" s="8"/>
      <c r="AM31" s="8"/>
      <c r="AN31" s="8"/>
    </row>
    <row r="32" spans="1:40" ht="14.25" thickTop="1">
      <c r="A32" s="499" t="s">
        <v>2150</v>
      </c>
      <c r="B32" s="469">
        <v>6.1000000000000006E-2</v>
      </c>
      <c r="C32" s="470">
        <v>4.4000000000000004E-2</v>
      </c>
      <c r="D32" s="470">
        <v>2.5000000000000001E-2</v>
      </c>
      <c r="E32" s="10">
        <v>0</v>
      </c>
      <c r="F32" s="471">
        <v>1.7000000000000001E-2</v>
      </c>
      <c r="G32" s="472" t="s">
        <v>2127</v>
      </c>
      <c r="H32" s="9">
        <v>0</v>
      </c>
      <c r="I32" s="469">
        <v>1.0999999999999999E-2</v>
      </c>
      <c r="J32" s="10">
        <v>0</v>
      </c>
      <c r="K32" s="473">
        <v>0.10100000000000001</v>
      </c>
      <c r="L32" s="472" t="s">
        <v>2127</v>
      </c>
      <c r="M32" s="474">
        <v>8.4000000000000005E-2</v>
      </c>
      <c r="N32" s="474">
        <v>6.7000000000000004E-2</v>
      </c>
      <c r="O32" s="474">
        <v>9.0000000000000011E-2</v>
      </c>
      <c r="P32" s="474">
        <v>8.4000000000000005E-2</v>
      </c>
      <c r="Q32" s="472" t="s">
        <v>2127</v>
      </c>
      <c r="R32" s="472" t="s">
        <v>2127</v>
      </c>
      <c r="S32" s="474">
        <v>7.3000000000000009E-2</v>
      </c>
      <c r="T32" s="472" t="s">
        <v>2127</v>
      </c>
      <c r="U32" s="474">
        <v>6.5000000000000002E-2</v>
      </c>
      <c r="V32" s="474">
        <v>7.3000000000000009E-2</v>
      </c>
      <c r="W32" s="472" t="s">
        <v>2127</v>
      </c>
      <c r="X32" s="474">
        <v>5.4000000000000006E-2</v>
      </c>
      <c r="Y32" s="474">
        <v>5.6000000000000008E-2</v>
      </c>
      <c r="Z32" s="472" t="s">
        <v>2127</v>
      </c>
      <c r="AA32" s="474">
        <v>4.8000000000000001E-2</v>
      </c>
      <c r="AB32" s="475">
        <v>3.7000000000000005E-2</v>
      </c>
      <c r="AC32" s="8"/>
      <c r="AD32" s="485" t="s">
        <v>2150</v>
      </c>
      <c r="AE32" s="33">
        <v>0.108</v>
      </c>
      <c r="AF32" s="472" t="s">
        <v>2193</v>
      </c>
      <c r="AG32" s="33">
        <v>0.13</v>
      </c>
      <c r="AH32" s="484">
        <v>0.16400000000000001</v>
      </c>
      <c r="AI32" s="8"/>
      <c r="AJ32" s="8"/>
      <c r="AK32" s="8"/>
      <c r="AM32" s="8"/>
      <c r="AN32" s="8"/>
    </row>
    <row r="33" spans="1:40">
      <c r="A33" s="500" t="s">
        <v>2151</v>
      </c>
      <c r="B33" s="454">
        <v>6.8000000000000005E-2</v>
      </c>
      <c r="C33" s="455">
        <v>0.05</v>
      </c>
      <c r="D33" s="455">
        <v>2.8000000000000001E-2</v>
      </c>
      <c r="E33" s="12">
        <v>0</v>
      </c>
      <c r="F33" s="456">
        <v>2.5999999999999999E-2</v>
      </c>
      <c r="G33" s="452" t="s">
        <v>2127</v>
      </c>
      <c r="H33" s="15">
        <v>0</v>
      </c>
      <c r="I33" s="454">
        <v>1.7999999999999999E-2</v>
      </c>
      <c r="J33" s="12">
        <v>0</v>
      </c>
      <c r="K33" s="457">
        <v>0.125</v>
      </c>
      <c r="L33" s="452" t="s">
        <v>2127</v>
      </c>
      <c r="M33" s="458">
        <v>9.9000000000000005E-2</v>
      </c>
      <c r="N33" s="458">
        <v>8.1000000000000003E-2</v>
      </c>
      <c r="O33" s="458">
        <v>0.107</v>
      </c>
      <c r="P33" s="458">
        <v>0.107</v>
      </c>
      <c r="Q33" s="452" t="s">
        <v>2127</v>
      </c>
      <c r="R33" s="452" t="s">
        <v>2127</v>
      </c>
      <c r="S33" s="458">
        <v>8.8999999999999996E-2</v>
      </c>
      <c r="T33" s="452" t="s">
        <v>2127</v>
      </c>
      <c r="U33" s="458">
        <v>8.4999999999999992E-2</v>
      </c>
      <c r="V33" s="458">
        <v>8.1000000000000003E-2</v>
      </c>
      <c r="W33" s="452" t="s">
        <v>2127</v>
      </c>
      <c r="X33" s="458">
        <v>6.7000000000000004E-2</v>
      </c>
      <c r="Y33" s="458">
        <v>6.3E-2</v>
      </c>
      <c r="Z33" s="452" t="s">
        <v>2127</v>
      </c>
      <c r="AA33" s="458">
        <v>5.8999999999999997E-2</v>
      </c>
      <c r="AB33" s="459">
        <v>4.1000000000000002E-2</v>
      </c>
      <c r="AC33" s="8"/>
      <c r="AD33" s="486" t="s">
        <v>2151</v>
      </c>
      <c r="AE33" s="33">
        <v>0.14399999999999999</v>
      </c>
      <c r="AF33" s="452" t="s">
        <v>2193</v>
      </c>
      <c r="AG33" s="33">
        <v>0.18099999999999999</v>
      </c>
      <c r="AH33" s="484">
        <v>0.222</v>
      </c>
      <c r="AI33" s="8"/>
      <c r="AJ33" s="8"/>
      <c r="AK33" s="8"/>
      <c r="AM33" s="8"/>
      <c r="AN33" s="8"/>
    </row>
    <row r="34" spans="1:40">
      <c r="A34" s="500" t="s">
        <v>2152</v>
      </c>
      <c r="B34" s="454">
        <v>6.8000000000000005E-2</v>
      </c>
      <c r="C34" s="455">
        <v>0.05</v>
      </c>
      <c r="D34" s="455">
        <v>2.8000000000000001E-2</v>
      </c>
      <c r="E34" s="12">
        <v>0</v>
      </c>
      <c r="F34" s="456">
        <v>2.5999999999999999E-2</v>
      </c>
      <c r="G34" s="452" t="s">
        <v>2127</v>
      </c>
      <c r="H34" s="15">
        <v>0</v>
      </c>
      <c r="I34" s="454">
        <v>1.7999999999999999E-2</v>
      </c>
      <c r="J34" s="12">
        <v>0</v>
      </c>
      <c r="K34" s="457">
        <v>0.125</v>
      </c>
      <c r="L34" s="452" t="s">
        <v>2127</v>
      </c>
      <c r="M34" s="458">
        <v>9.9000000000000005E-2</v>
      </c>
      <c r="N34" s="458">
        <v>8.1000000000000003E-2</v>
      </c>
      <c r="O34" s="458">
        <v>0.107</v>
      </c>
      <c r="P34" s="458">
        <v>0.107</v>
      </c>
      <c r="Q34" s="452" t="s">
        <v>2127</v>
      </c>
      <c r="R34" s="452" t="s">
        <v>2127</v>
      </c>
      <c r="S34" s="458">
        <v>8.8999999999999996E-2</v>
      </c>
      <c r="T34" s="452" t="s">
        <v>2127</v>
      </c>
      <c r="U34" s="458">
        <v>8.4999999999999992E-2</v>
      </c>
      <c r="V34" s="458">
        <v>8.1000000000000003E-2</v>
      </c>
      <c r="W34" s="452" t="s">
        <v>2127</v>
      </c>
      <c r="X34" s="458">
        <v>6.7000000000000004E-2</v>
      </c>
      <c r="Y34" s="458">
        <v>6.3E-2</v>
      </c>
      <c r="Z34" s="452" t="s">
        <v>2127</v>
      </c>
      <c r="AA34" s="458">
        <v>5.8999999999999997E-2</v>
      </c>
      <c r="AB34" s="459">
        <v>4.1000000000000002E-2</v>
      </c>
      <c r="AC34" s="8"/>
      <c r="AD34" s="486" t="s">
        <v>2152</v>
      </c>
      <c r="AE34" s="33">
        <v>0.14399999999999999</v>
      </c>
      <c r="AF34" s="452" t="s">
        <v>2193</v>
      </c>
      <c r="AG34" s="33">
        <v>0.18099999999999999</v>
      </c>
      <c r="AH34" s="484">
        <v>0.222</v>
      </c>
      <c r="AI34" s="8"/>
      <c r="AJ34" s="8"/>
      <c r="AK34" s="8"/>
      <c r="AM34" s="8"/>
      <c r="AN34" s="8"/>
    </row>
    <row r="35" spans="1:40">
      <c r="A35" s="500" t="s">
        <v>2153</v>
      </c>
      <c r="B35" s="454">
        <v>6.7000000000000004E-2</v>
      </c>
      <c r="C35" s="455">
        <v>4.9000000000000002E-2</v>
      </c>
      <c r="D35" s="455">
        <v>2.7E-2</v>
      </c>
      <c r="E35" s="12">
        <v>0</v>
      </c>
      <c r="F35" s="456">
        <v>1.7999999999999999E-2</v>
      </c>
      <c r="G35" s="452" t="s">
        <v>2127</v>
      </c>
      <c r="H35" s="15">
        <v>0</v>
      </c>
      <c r="I35" s="454">
        <v>1.2999999999999999E-2</v>
      </c>
      <c r="J35" s="12">
        <v>0</v>
      </c>
      <c r="K35" s="457">
        <v>0.107</v>
      </c>
      <c r="L35" s="452" t="s">
        <v>2127</v>
      </c>
      <c r="M35" s="458">
        <v>8.8999999999999996E-2</v>
      </c>
      <c r="N35" s="458">
        <v>7.0999999999999994E-2</v>
      </c>
      <c r="O35" s="458">
        <v>9.4E-2</v>
      </c>
      <c r="P35" s="458">
        <v>8.8999999999999996E-2</v>
      </c>
      <c r="Q35" s="452" t="s">
        <v>2127</v>
      </c>
      <c r="R35" s="452" t="s">
        <v>2127</v>
      </c>
      <c r="S35" s="458">
        <v>7.5999999999999998E-2</v>
      </c>
      <c r="T35" s="452" t="s">
        <v>2127</v>
      </c>
      <c r="U35" s="458">
        <v>6.699999999999999E-2</v>
      </c>
      <c r="V35" s="458">
        <v>7.5999999999999998E-2</v>
      </c>
      <c r="W35" s="452" t="s">
        <v>2127</v>
      </c>
      <c r="X35" s="458">
        <v>5.3999999999999999E-2</v>
      </c>
      <c r="Y35" s="458">
        <v>5.8000000000000003E-2</v>
      </c>
      <c r="Z35" s="452" t="s">
        <v>2127</v>
      </c>
      <c r="AA35" s="458">
        <v>4.9000000000000002E-2</v>
      </c>
      <c r="AB35" s="459">
        <v>3.5999999999999997E-2</v>
      </c>
      <c r="AC35" s="8"/>
      <c r="AD35" s="486" t="s">
        <v>2153</v>
      </c>
      <c r="AE35" s="33">
        <v>0.121</v>
      </c>
      <c r="AF35" s="452" t="s">
        <v>2193</v>
      </c>
      <c r="AG35" s="33">
        <v>0.14599999999999999</v>
      </c>
      <c r="AH35" s="484">
        <v>0.183</v>
      </c>
      <c r="AI35" s="8"/>
      <c r="AJ35" s="8"/>
      <c r="AK35" s="8"/>
      <c r="AM35" s="8"/>
      <c r="AN35" s="8"/>
    </row>
    <row r="36" spans="1:40">
      <c r="A36" s="500" t="s">
        <v>2154</v>
      </c>
      <c r="B36" s="454">
        <v>6.5000000000000002E-2</v>
      </c>
      <c r="C36" s="455">
        <v>4.7E-2</v>
      </c>
      <c r="D36" s="455">
        <v>2.6000000000000002E-2</v>
      </c>
      <c r="E36" s="12">
        <v>0</v>
      </c>
      <c r="F36" s="456">
        <v>1.7999999999999999E-2</v>
      </c>
      <c r="G36" s="452" t="s">
        <v>2127</v>
      </c>
      <c r="H36" s="15">
        <v>0</v>
      </c>
      <c r="I36" s="454">
        <v>1.2999999999999999E-2</v>
      </c>
      <c r="J36" s="12">
        <v>0</v>
      </c>
      <c r="K36" s="457">
        <v>0.105</v>
      </c>
      <c r="L36" s="452" t="s">
        <v>2127</v>
      </c>
      <c r="M36" s="458">
        <v>8.6999999999999994E-2</v>
      </c>
      <c r="N36" s="458">
        <v>6.8999999999999992E-2</v>
      </c>
      <c r="O36" s="458">
        <v>9.1999999999999998E-2</v>
      </c>
      <c r="P36" s="458">
        <v>8.6999999999999994E-2</v>
      </c>
      <c r="Q36" s="452" t="s">
        <v>2127</v>
      </c>
      <c r="R36" s="452" t="s">
        <v>2127</v>
      </c>
      <c r="S36" s="458">
        <v>7.3999999999999996E-2</v>
      </c>
      <c r="T36" s="452" t="s">
        <v>2127</v>
      </c>
      <c r="U36" s="458">
        <v>6.5999999999999989E-2</v>
      </c>
      <c r="V36" s="458">
        <v>7.3999999999999996E-2</v>
      </c>
      <c r="W36" s="452" t="s">
        <v>2127</v>
      </c>
      <c r="X36" s="458">
        <v>5.2999999999999999E-2</v>
      </c>
      <c r="Y36" s="458">
        <v>5.6000000000000001E-2</v>
      </c>
      <c r="Z36" s="452" t="s">
        <v>2127</v>
      </c>
      <c r="AA36" s="458">
        <v>4.8000000000000001E-2</v>
      </c>
      <c r="AB36" s="459">
        <v>3.5000000000000003E-2</v>
      </c>
      <c r="AC36" s="8"/>
      <c r="AD36" s="486" t="s">
        <v>2154</v>
      </c>
      <c r="AE36" s="33">
        <v>0.123</v>
      </c>
      <c r="AF36" s="452" t="s">
        <v>2193</v>
      </c>
      <c r="AG36" s="33">
        <v>0.14899999999999999</v>
      </c>
      <c r="AH36" s="484">
        <v>0.188</v>
      </c>
      <c r="AI36" s="8"/>
      <c r="AJ36" s="8"/>
      <c r="AK36" s="8"/>
      <c r="AM36" s="8"/>
      <c r="AN36" s="8"/>
    </row>
    <row r="37" spans="1:40" ht="14.25" thickBot="1">
      <c r="A37" s="501" t="s">
        <v>2155</v>
      </c>
      <c r="B37" s="476">
        <v>6.4000000000000001E-2</v>
      </c>
      <c r="C37" s="477">
        <v>4.7E-2</v>
      </c>
      <c r="D37" s="477">
        <v>2.6000000000000002E-2</v>
      </c>
      <c r="E37" s="16">
        <v>0</v>
      </c>
      <c r="F37" s="478">
        <v>1.7999999999999999E-2</v>
      </c>
      <c r="G37" s="479" t="s">
        <v>2127</v>
      </c>
      <c r="H37" s="17">
        <v>0</v>
      </c>
      <c r="I37" s="476">
        <v>1.2999999999999999E-2</v>
      </c>
      <c r="J37" s="16">
        <v>0</v>
      </c>
      <c r="K37" s="480">
        <v>0.104</v>
      </c>
      <c r="L37" s="479" t="s">
        <v>2127</v>
      </c>
      <c r="M37" s="481">
        <v>8.5999999999999993E-2</v>
      </c>
      <c r="N37" s="481">
        <v>6.8999999999999992E-2</v>
      </c>
      <c r="O37" s="481">
        <v>9.0999999999999998E-2</v>
      </c>
      <c r="P37" s="481">
        <v>8.6999999999999994E-2</v>
      </c>
      <c r="Q37" s="479" t="s">
        <v>2127</v>
      </c>
      <c r="R37" s="479" t="s">
        <v>2127</v>
      </c>
      <c r="S37" s="481">
        <v>7.3999999999999996E-2</v>
      </c>
      <c r="T37" s="479" t="s">
        <v>2127</v>
      </c>
      <c r="U37" s="481">
        <v>6.5999999999999989E-2</v>
      </c>
      <c r="V37" s="481">
        <v>7.2999999999999995E-2</v>
      </c>
      <c r="W37" s="479" t="s">
        <v>2127</v>
      </c>
      <c r="X37" s="481">
        <v>5.2999999999999999E-2</v>
      </c>
      <c r="Y37" s="481">
        <v>5.6000000000000001E-2</v>
      </c>
      <c r="Z37" s="479" t="s">
        <v>2127</v>
      </c>
      <c r="AA37" s="481">
        <v>4.8000000000000001E-2</v>
      </c>
      <c r="AB37" s="482">
        <v>3.5000000000000003E-2</v>
      </c>
      <c r="AC37" s="8"/>
      <c r="AD37" s="487" t="s">
        <v>2155</v>
      </c>
      <c r="AE37" s="488">
        <v>0.125</v>
      </c>
      <c r="AF37" s="479" t="s">
        <v>2193</v>
      </c>
      <c r="AG37" s="488">
        <v>0.151</v>
      </c>
      <c r="AH37" s="489">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47" t="s">
        <v>2042</v>
      </c>
      <c r="AM2" s="47" t="s">
        <v>2041</v>
      </c>
      <c r="AN2" s="47" t="s">
        <v>2044</v>
      </c>
      <c r="AO2" s="493" t="s">
        <v>2122</v>
      </c>
      <c r="AP2" s="493" t="s">
        <v>2123</v>
      </c>
      <c r="AQ2" s="493" t="s">
        <v>2124</v>
      </c>
      <c r="AR2" s="493" t="s">
        <v>2125</v>
      </c>
      <c r="AS2" s="493" t="s">
        <v>2126</v>
      </c>
      <c r="AT2" s="493" t="s">
        <v>2128</v>
      </c>
      <c r="AU2" s="493" t="s">
        <v>2129</v>
      </c>
      <c r="AV2" s="493" t="s">
        <v>2130</v>
      </c>
      <c r="AW2" s="493" t="s">
        <v>2131</v>
      </c>
      <c r="AX2" s="493" t="s">
        <v>2132</v>
      </c>
      <c r="AY2" s="493" t="s">
        <v>2133</v>
      </c>
      <c r="AZ2" s="493" t="s">
        <v>2134</v>
      </c>
      <c r="BA2" s="493" t="s">
        <v>2135</v>
      </c>
      <c r="BB2" s="493" t="s">
        <v>2136</v>
      </c>
      <c r="BC2" s="493" t="s">
        <v>2137</v>
      </c>
      <c r="BD2" s="493" t="s">
        <v>2138</v>
      </c>
      <c r="BE2" s="493" t="s">
        <v>2139</v>
      </c>
      <c r="BF2" s="493" t="s">
        <v>2140</v>
      </c>
      <c r="BG2" s="493" t="s">
        <v>2141</v>
      </c>
      <c r="BH2" s="493" t="s">
        <v>2142</v>
      </c>
      <c r="BI2" s="493" t="s">
        <v>2143</v>
      </c>
      <c r="BJ2" s="493" t="s">
        <v>2144</v>
      </c>
      <c r="BK2" s="493" t="s">
        <v>2145</v>
      </c>
      <c r="BL2" s="493" t="s">
        <v>2146</v>
      </c>
      <c r="BM2" s="493" t="s">
        <v>2147</v>
      </c>
      <c r="BN2" s="493" t="s">
        <v>2148</v>
      </c>
      <c r="BO2" s="493" t="s">
        <v>2149</v>
      </c>
      <c r="BP2" s="494" t="s">
        <v>2150</v>
      </c>
      <c r="BQ2" s="494" t="s">
        <v>2151</v>
      </c>
      <c r="BR2" s="494" t="s">
        <v>2152</v>
      </c>
      <c r="BS2" s="494" t="s">
        <v>2153</v>
      </c>
      <c r="BT2" s="494" t="s">
        <v>2154</v>
      </c>
      <c r="BU2" s="494"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5">
        <v>8.1000000000000003E-2</v>
      </c>
      <c r="AB3" s="455">
        <v>8.1000000000000003E-2</v>
      </c>
      <c r="AC3" s="455">
        <v>9.9000000000000005E-2</v>
      </c>
      <c r="AD3" s="455">
        <v>7.9000000000000001E-2</v>
      </c>
      <c r="AE3" s="455">
        <v>6.1000000000000006E-2</v>
      </c>
      <c r="AF3" s="455">
        <v>6.8000000000000005E-2</v>
      </c>
      <c r="AG3" s="455">
        <v>6.8000000000000005E-2</v>
      </c>
      <c r="AH3" s="455">
        <v>6.7000000000000004E-2</v>
      </c>
      <c r="AI3" s="455">
        <v>6.5000000000000002E-2</v>
      </c>
      <c r="AJ3" s="455">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5">
        <v>5.8999999999999997E-2</v>
      </c>
      <c r="AB4" s="455">
        <v>5.8999999999999997E-2</v>
      </c>
      <c r="AC4" s="455">
        <v>7.1999999999999995E-2</v>
      </c>
      <c r="AD4" s="455">
        <v>5.8000000000000003E-2</v>
      </c>
      <c r="AE4" s="455">
        <v>4.4000000000000004E-2</v>
      </c>
      <c r="AF4" s="455">
        <v>0.05</v>
      </c>
      <c r="AG4" s="455">
        <v>0.05</v>
      </c>
      <c r="AH4" s="455">
        <v>4.9000000000000002E-2</v>
      </c>
      <c r="AI4" s="455">
        <v>4.7E-2</v>
      </c>
      <c r="AJ4" s="455">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5">
        <v>3.3000000000000002E-2</v>
      </c>
      <c r="AB5" s="455">
        <v>3.3000000000000002E-2</v>
      </c>
      <c r="AC5" s="455">
        <v>0.04</v>
      </c>
      <c r="AD5" s="455">
        <v>3.2000000000000001E-2</v>
      </c>
      <c r="AE5" s="455">
        <v>2.5000000000000001E-2</v>
      </c>
      <c r="AF5" s="455">
        <v>2.8000000000000001E-2</v>
      </c>
      <c r="AG5" s="455">
        <v>2.8000000000000001E-2</v>
      </c>
      <c r="AH5" s="455">
        <v>2.7E-2</v>
      </c>
      <c r="AI5" s="455">
        <v>2.6000000000000002E-2</v>
      </c>
      <c r="AJ5" s="455">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5">
        <v>1.0999999999999999E-2</v>
      </c>
      <c r="AB7" s="455">
        <v>1.0999999999999999E-2</v>
      </c>
      <c r="AC7" s="455">
        <v>4.2999999999999997E-2</v>
      </c>
      <c r="AD7" s="455">
        <v>4.2999999999999997E-2</v>
      </c>
      <c r="AE7" s="455">
        <v>1.7000000000000001E-2</v>
      </c>
      <c r="AF7" s="455">
        <v>2.5999999999999999E-2</v>
      </c>
      <c r="AG7" s="455">
        <v>2.5999999999999999E-2</v>
      </c>
      <c r="AH7" s="455">
        <v>1.7999999999999999E-2</v>
      </c>
      <c r="AI7" s="455">
        <v>1.7999999999999999E-2</v>
      </c>
      <c r="AJ7" s="455">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55">
        <v>3.9E-2</v>
      </c>
      <c r="AD8" s="455">
        <v>3.9E-2</v>
      </c>
      <c r="AE8" s="452" t="s">
        <v>2127</v>
      </c>
      <c r="AF8" s="452" t="s">
        <v>2127</v>
      </c>
      <c r="AG8" s="452" t="s">
        <v>2127</v>
      </c>
      <c r="AH8" s="452" t="s">
        <v>2127</v>
      </c>
      <c r="AI8" s="452" t="s">
        <v>2127</v>
      </c>
      <c r="AJ8" s="452"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5">
        <v>0.02</v>
      </c>
      <c r="AB10" s="455">
        <v>0.02</v>
      </c>
      <c r="AC10" s="455">
        <v>3.7999999999999999E-2</v>
      </c>
      <c r="AD10" s="455">
        <v>3.7999999999999999E-2</v>
      </c>
      <c r="AE10" s="455">
        <v>1.0999999999999999E-2</v>
      </c>
      <c r="AF10" s="455">
        <v>1.7999999999999999E-2</v>
      </c>
      <c r="AG10" s="455">
        <v>1.7999999999999999E-2</v>
      </c>
      <c r="AH10" s="455">
        <v>1.2999999999999999E-2</v>
      </c>
      <c r="AI10" s="455">
        <v>1.2999999999999999E-2</v>
      </c>
      <c r="AJ10" s="455">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zoomScale="80" zoomScaleNormal="80" workbookViewId="0">
      <selection activeCell="AN24" sqref="AN24"/>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66" width="6.625" customWidth="1"/>
  </cols>
  <sheetData>
    <row r="2" spans="2:152" ht="81.75" customHeight="1">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1168" t="s">
        <v>2040</v>
      </c>
      <c r="AM2" s="1168"/>
      <c r="AN2" s="493" t="s">
        <v>2122</v>
      </c>
      <c r="AO2" s="493" t="s">
        <v>2123</v>
      </c>
      <c r="AP2" s="493" t="s">
        <v>2124</v>
      </c>
      <c r="AQ2" s="493" t="s">
        <v>2125</v>
      </c>
      <c r="AR2" s="493" t="s">
        <v>2126</v>
      </c>
      <c r="AS2" s="493" t="s">
        <v>2128</v>
      </c>
      <c r="AT2" s="493" t="s">
        <v>2129</v>
      </c>
      <c r="AU2" s="493" t="s">
        <v>2130</v>
      </c>
      <c r="AV2" s="493" t="s">
        <v>2131</v>
      </c>
      <c r="AW2" s="493" t="s">
        <v>2132</v>
      </c>
      <c r="AX2" s="493" t="s">
        <v>2133</v>
      </c>
      <c r="AY2" s="493" t="s">
        <v>2134</v>
      </c>
      <c r="AZ2" s="493" t="s">
        <v>2135</v>
      </c>
      <c r="BA2" s="493" t="s">
        <v>2136</v>
      </c>
      <c r="BB2" s="493" t="s">
        <v>2137</v>
      </c>
      <c r="BC2" s="493" t="s">
        <v>2138</v>
      </c>
      <c r="BD2" s="493" t="s">
        <v>2139</v>
      </c>
      <c r="BE2" s="493" t="s">
        <v>2140</v>
      </c>
      <c r="BF2" s="493" t="s">
        <v>2141</v>
      </c>
      <c r="BG2" s="493" t="s">
        <v>2142</v>
      </c>
      <c r="BH2" s="493" t="s">
        <v>2143</v>
      </c>
      <c r="BI2" s="493" t="s">
        <v>2144</v>
      </c>
      <c r="BJ2" s="493" t="s">
        <v>2145</v>
      </c>
      <c r="BK2" s="493" t="s">
        <v>2146</v>
      </c>
      <c r="BL2" s="493" t="s">
        <v>2147</v>
      </c>
      <c r="BM2" s="493" t="s">
        <v>2148</v>
      </c>
      <c r="BN2" s="493" t="s">
        <v>2149</v>
      </c>
      <c r="BO2" s="494" t="s">
        <v>2150</v>
      </c>
      <c r="BP2" s="494" t="s">
        <v>2151</v>
      </c>
      <c r="BQ2" s="494" t="s">
        <v>2152</v>
      </c>
      <c r="BR2" s="494" t="s">
        <v>2153</v>
      </c>
      <c r="BS2" s="494" t="s">
        <v>2154</v>
      </c>
      <c r="BT2" s="494" t="s">
        <v>2155</v>
      </c>
      <c r="BU2" s="492"/>
      <c r="BW2" s="523" t="s">
        <v>2047</v>
      </c>
      <c r="BX2" s="523"/>
      <c r="BY2" s="493" t="s">
        <v>2122</v>
      </c>
      <c r="BZ2" s="493" t="s">
        <v>2123</v>
      </c>
      <c r="CA2" s="493" t="s">
        <v>2124</v>
      </c>
      <c r="CB2" s="493" t="s">
        <v>2125</v>
      </c>
      <c r="CC2" s="493" t="s">
        <v>2126</v>
      </c>
      <c r="CD2" s="493" t="s">
        <v>2128</v>
      </c>
      <c r="CE2" s="493" t="s">
        <v>2129</v>
      </c>
      <c r="CF2" s="493" t="s">
        <v>2130</v>
      </c>
      <c r="CG2" s="493" t="s">
        <v>2131</v>
      </c>
      <c r="CH2" s="493" t="s">
        <v>2132</v>
      </c>
      <c r="CI2" s="493" t="s">
        <v>2133</v>
      </c>
      <c r="CJ2" s="493" t="s">
        <v>2134</v>
      </c>
      <c r="CK2" s="493" t="s">
        <v>2135</v>
      </c>
      <c r="CL2" s="493" t="s">
        <v>2136</v>
      </c>
      <c r="CM2" s="493" t="s">
        <v>2137</v>
      </c>
      <c r="CN2" s="493" t="s">
        <v>2138</v>
      </c>
      <c r="CO2" s="493" t="s">
        <v>2139</v>
      </c>
      <c r="CP2" s="493" t="s">
        <v>2140</v>
      </c>
      <c r="CQ2" s="493" t="s">
        <v>2141</v>
      </c>
      <c r="CR2" s="493" t="s">
        <v>2142</v>
      </c>
      <c r="CS2" s="493" t="s">
        <v>2143</v>
      </c>
      <c r="CT2" s="493" t="s">
        <v>2144</v>
      </c>
      <c r="CU2" s="493" t="s">
        <v>2145</v>
      </c>
      <c r="CV2" s="493" t="s">
        <v>2146</v>
      </c>
      <c r="CW2" s="493" t="s">
        <v>2147</v>
      </c>
      <c r="CX2" s="493" t="s">
        <v>2148</v>
      </c>
      <c r="CY2" s="493" t="s">
        <v>2149</v>
      </c>
      <c r="CZ2" s="494" t="s">
        <v>2150</v>
      </c>
      <c r="DA2" s="494" t="s">
        <v>2151</v>
      </c>
      <c r="DB2" s="494" t="s">
        <v>2152</v>
      </c>
      <c r="DC2" s="494" t="s">
        <v>2153</v>
      </c>
      <c r="DD2" s="494" t="s">
        <v>2154</v>
      </c>
      <c r="DE2" s="494" t="s">
        <v>2155</v>
      </c>
      <c r="DF2" s="492"/>
      <c r="DG2" s="492"/>
      <c r="DH2" s="492"/>
      <c r="DI2" s="492"/>
      <c r="DJ2" s="492"/>
      <c r="DK2" s="492"/>
      <c r="DM2" s="43" t="s">
        <v>2042</v>
      </c>
      <c r="DN2" s="43" t="s">
        <v>2048</v>
      </c>
      <c r="DO2" s="43" t="s">
        <v>2049</v>
      </c>
      <c r="DP2" s="493" t="s">
        <v>2122</v>
      </c>
      <c r="DQ2" s="493" t="s">
        <v>2123</v>
      </c>
      <c r="DR2" s="493" t="s">
        <v>2124</v>
      </c>
      <c r="DS2" s="493" t="s">
        <v>2125</v>
      </c>
      <c r="DT2" s="493" t="s">
        <v>2126</v>
      </c>
      <c r="DU2" s="493" t="s">
        <v>2128</v>
      </c>
      <c r="DV2" s="493" t="s">
        <v>2129</v>
      </c>
      <c r="DW2" s="493" t="s">
        <v>2130</v>
      </c>
      <c r="DX2" s="493" t="s">
        <v>2131</v>
      </c>
      <c r="DY2" s="493" t="s">
        <v>2132</v>
      </c>
      <c r="DZ2" s="493" t="s">
        <v>2133</v>
      </c>
      <c r="EA2" s="493" t="s">
        <v>2134</v>
      </c>
      <c r="EB2" s="493" t="s">
        <v>2135</v>
      </c>
      <c r="EC2" s="493" t="s">
        <v>2136</v>
      </c>
      <c r="ED2" s="493" t="s">
        <v>2137</v>
      </c>
      <c r="EE2" s="493" t="s">
        <v>2138</v>
      </c>
      <c r="EF2" s="493" t="s">
        <v>2139</v>
      </c>
      <c r="EG2" s="493" t="s">
        <v>2140</v>
      </c>
      <c r="EH2" s="493" t="s">
        <v>2141</v>
      </c>
      <c r="EI2" s="493" t="s">
        <v>2142</v>
      </c>
      <c r="EJ2" s="493" t="s">
        <v>2143</v>
      </c>
      <c r="EK2" s="493" t="s">
        <v>2144</v>
      </c>
      <c r="EL2" s="493" t="s">
        <v>2145</v>
      </c>
      <c r="EM2" s="493" t="s">
        <v>2146</v>
      </c>
      <c r="EN2" s="493" t="s">
        <v>2147</v>
      </c>
      <c r="EO2" s="493" t="s">
        <v>2148</v>
      </c>
      <c r="EP2" s="493" t="s">
        <v>2149</v>
      </c>
      <c r="EQ2" s="494" t="s">
        <v>2150</v>
      </c>
      <c r="ER2" s="494" t="s">
        <v>2151</v>
      </c>
      <c r="ES2" s="494" t="s">
        <v>2152</v>
      </c>
      <c r="ET2" s="494" t="s">
        <v>2153</v>
      </c>
      <c r="EU2" s="494" t="s">
        <v>2154</v>
      </c>
      <c r="EV2" s="494" t="s">
        <v>2155</v>
      </c>
    </row>
    <row r="3" spans="2:152">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5">
        <v>8.1000000000000003E-2</v>
      </c>
      <c r="AB3" s="495">
        <v>8.1000000000000003E-2</v>
      </c>
      <c r="AC3" s="495">
        <v>9.9000000000000005E-2</v>
      </c>
      <c r="AD3" s="495">
        <v>7.9000000000000001E-2</v>
      </c>
      <c r="AE3" s="495">
        <v>6.1000000000000006E-2</v>
      </c>
      <c r="AF3" s="495">
        <v>6.8000000000000005E-2</v>
      </c>
      <c r="AG3" s="495">
        <v>6.8000000000000005E-2</v>
      </c>
      <c r="AH3" s="495">
        <v>6.7000000000000004E-2</v>
      </c>
      <c r="AI3" s="495">
        <v>6.5000000000000002E-2</v>
      </c>
      <c r="AJ3" s="495">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3"/>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8">
        <v>0.129</v>
      </c>
      <c r="CW3" s="458">
        <v>0.129</v>
      </c>
      <c r="CX3" s="458">
        <v>0.21100000000000002</v>
      </c>
      <c r="CY3" s="458">
        <v>0.191</v>
      </c>
      <c r="CZ3" s="458">
        <v>0.10100000000000001</v>
      </c>
      <c r="DA3" s="458">
        <v>0.125</v>
      </c>
      <c r="DB3" s="458">
        <v>0.125</v>
      </c>
      <c r="DC3" s="458">
        <v>0.107</v>
      </c>
      <c r="DD3" s="458">
        <v>0.105</v>
      </c>
      <c r="DE3" s="458">
        <v>0.104</v>
      </c>
      <c r="DF3" s="483"/>
      <c r="DG3" s="483"/>
      <c r="DH3" s="483"/>
      <c r="DI3" s="483"/>
      <c r="DJ3" s="483"/>
      <c r="DK3" s="483"/>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row>
    <row r="4" spans="2:152">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5">
        <v>5.8999999999999997E-2</v>
      </c>
      <c r="AB4" s="495">
        <v>5.8999999999999997E-2</v>
      </c>
      <c r="AC4" s="495">
        <v>7.1999999999999995E-2</v>
      </c>
      <c r="AD4" s="495">
        <v>5.8000000000000003E-2</v>
      </c>
      <c r="AE4" s="495">
        <v>4.4000000000000004E-2</v>
      </c>
      <c r="AF4" s="495">
        <v>0.05</v>
      </c>
      <c r="AG4" s="495">
        <v>0.05</v>
      </c>
      <c r="AH4" s="495">
        <v>4.9000000000000002E-2</v>
      </c>
      <c r="AI4" s="495">
        <v>4.7E-2</v>
      </c>
      <c r="AJ4" s="495">
        <v>4.7E-2</v>
      </c>
      <c r="AL4" s="41">
        <v>2</v>
      </c>
      <c r="AM4" s="39" t="s">
        <v>2025</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83"/>
      <c r="BW4" s="41">
        <v>2</v>
      </c>
      <c r="BX4" s="39" t="s">
        <v>102</v>
      </c>
      <c r="BY4" s="42">
        <v>0.40200000000000002</v>
      </c>
      <c r="BZ4" s="42">
        <v>0.32800000000000001</v>
      </c>
      <c r="CA4" s="42">
        <v>0.40200000000000002</v>
      </c>
      <c r="CB4" s="42">
        <v>0.36699999999999999</v>
      </c>
      <c r="CC4" s="452" t="s">
        <v>2127</v>
      </c>
      <c r="CD4" s="42">
        <v>7.9999999999999988E-2</v>
      </c>
      <c r="CE4" s="452" t="s">
        <v>2127</v>
      </c>
      <c r="CF4" s="452" t="s">
        <v>2127</v>
      </c>
      <c r="CG4" s="42">
        <v>0.13500000000000001</v>
      </c>
      <c r="CH4" s="42">
        <v>0.13400000000000001</v>
      </c>
      <c r="CI4" s="42">
        <v>0.13400000000000001</v>
      </c>
      <c r="CJ4" s="42">
        <v>0.10099999999999999</v>
      </c>
      <c r="CK4" s="42">
        <v>0.10099999999999999</v>
      </c>
      <c r="CL4" s="42">
        <v>9.4E-2</v>
      </c>
      <c r="CM4" s="42">
        <v>9.0999999999999998E-2</v>
      </c>
      <c r="CN4" s="452" t="s">
        <v>2127</v>
      </c>
      <c r="CO4" s="42">
        <v>0.10099999999999999</v>
      </c>
      <c r="CP4" s="42">
        <v>0.14400000000000002</v>
      </c>
      <c r="CQ4" s="42">
        <v>0.14400000000000002</v>
      </c>
      <c r="CR4" s="42">
        <v>0.20799999999999996</v>
      </c>
      <c r="CS4" s="42">
        <v>0.128</v>
      </c>
      <c r="CT4" s="42">
        <v>0.17299999999999999</v>
      </c>
      <c r="CU4" s="42">
        <v>0.13100000000000001</v>
      </c>
      <c r="CV4" s="452" t="s">
        <v>2127</v>
      </c>
      <c r="CW4" s="452" t="s">
        <v>2127</v>
      </c>
      <c r="CX4" s="458">
        <v>0.20700000000000002</v>
      </c>
      <c r="CY4" s="458">
        <v>0.187</v>
      </c>
      <c r="CZ4" s="452" t="s">
        <v>2127</v>
      </c>
      <c r="DA4" s="452" t="s">
        <v>2127</v>
      </c>
      <c r="DB4" s="452" t="s">
        <v>2127</v>
      </c>
      <c r="DC4" s="452" t="s">
        <v>2127</v>
      </c>
      <c r="DD4" s="452" t="s">
        <v>2127</v>
      </c>
      <c r="DE4" s="452" t="s">
        <v>2127</v>
      </c>
      <c r="DF4" s="483"/>
      <c r="DG4" s="483"/>
      <c r="DH4" s="483"/>
      <c r="DI4" s="483"/>
      <c r="DJ4" s="483"/>
      <c r="DK4" s="483"/>
      <c r="DM4" s="41">
        <v>1</v>
      </c>
      <c r="DN4" s="41">
        <v>2</v>
      </c>
      <c r="DO4" s="41" t="str">
        <f t="shared" si="2"/>
        <v>処遇加算Ⅰ特定加算Ⅰベア加算から新加算Ⅱ</v>
      </c>
      <c r="DP4" s="45">
        <f t="shared" ref="DP4:ED6" si="7">BY4-AN$3</f>
        <v>1.3000000000000012E-2</v>
      </c>
      <c r="DQ4" s="45">
        <f t="shared" si="7"/>
        <v>1.3000000000000012E-2</v>
      </c>
      <c r="DR4" s="45">
        <f t="shared" si="7"/>
        <v>1.3000000000000012E-2</v>
      </c>
      <c r="DS4" s="45">
        <f t="shared" si="7"/>
        <v>1.3000000000000012E-2</v>
      </c>
      <c r="DT4" s="45" t="e">
        <f t="shared" si="7"/>
        <v>#VALUE!</v>
      </c>
      <c r="DU4" s="45">
        <f t="shared" si="7"/>
        <v>1.0999999999999996E-2</v>
      </c>
      <c r="DV4" s="45" t="e">
        <f t="shared" si="7"/>
        <v>#VALUE!</v>
      </c>
      <c r="DW4" s="45" t="e">
        <f t="shared" si="7"/>
        <v>#VALUE!</v>
      </c>
      <c r="DX4" s="45">
        <f t="shared" si="7"/>
        <v>2.2000000000000006E-2</v>
      </c>
      <c r="DY4" s="45">
        <f t="shared" si="7"/>
        <v>9.000000000000008E-3</v>
      </c>
      <c r="DZ4" s="45">
        <f t="shared" si="7"/>
        <v>9.000000000000008E-3</v>
      </c>
      <c r="EA4" s="45">
        <f t="shared" si="7"/>
        <v>6.9999999999999923E-3</v>
      </c>
      <c r="EB4" s="45">
        <f t="shared" si="7"/>
        <v>6.9999999999999923E-3</v>
      </c>
      <c r="EC4" s="45">
        <f t="shared" si="7"/>
        <v>6.9999999999999923E-3</v>
      </c>
      <c r="ED4" s="45">
        <f t="shared" si="7"/>
        <v>6.9999999999999923E-3</v>
      </c>
      <c r="EE4" s="45" t="e">
        <f t="shared" ref="EE4:EE6" si="8">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row>
    <row r="5" spans="2:152">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5">
        <v>3.3000000000000002E-2</v>
      </c>
      <c r="AB5" s="495">
        <v>3.3000000000000002E-2</v>
      </c>
      <c r="AC5" s="495">
        <v>0.04</v>
      </c>
      <c r="AD5" s="495">
        <v>3.2000000000000001E-2</v>
      </c>
      <c r="AE5" s="495">
        <v>2.5000000000000001E-2</v>
      </c>
      <c r="AF5" s="495">
        <v>2.8000000000000001E-2</v>
      </c>
      <c r="AG5" s="495">
        <v>2.8000000000000001E-2</v>
      </c>
      <c r="AH5" s="495">
        <v>2.7E-2</v>
      </c>
      <c r="AI5" s="495">
        <v>2.6000000000000002E-2</v>
      </c>
      <c r="AJ5" s="495">
        <v>2.6000000000000002E-2</v>
      </c>
      <c r="AL5" s="41">
        <v>3</v>
      </c>
      <c r="AM5" s="39" t="s">
        <v>2022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83"/>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8">
        <v>0.11800000000000001</v>
      </c>
      <c r="CW5" s="458">
        <v>0.11800000000000001</v>
      </c>
      <c r="CX5" s="458">
        <v>0.16800000000000001</v>
      </c>
      <c r="CY5" s="458">
        <v>0.14799999999999999</v>
      </c>
      <c r="CZ5" s="458">
        <v>8.4000000000000005E-2</v>
      </c>
      <c r="DA5" s="458">
        <v>9.9000000000000005E-2</v>
      </c>
      <c r="DB5" s="458">
        <v>9.9000000000000005E-2</v>
      </c>
      <c r="DC5" s="458">
        <v>8.8999999999999996E-2</v>
      </c>
      <c r="DD5" s="458">
        <v>8.6999999999999994E-2</v>
      </c>
      <c r="DE5" s="458">
        <v>8.5999999999999993E-2</v>
      </c>
      <c r="DF5" s="483"/>
      <c r="DG5" s="483"/>
      <c r="DH5" s="483"/>
      <c r="DI5" s="483"/>
      <c r="DJ5" s="483"/>
      <c r="DK5" s="483"/>
      <c r="DM5" s="41">
        <v>1</v>
      </c>
      <c r="DN5" s="41">
        <v>3</v>
      </c>
      <c r="DO5" s="41" t="str">
        <f t="shared" si="2"/>
        <v>処遇加算Ⅰ特定加算Ⅰベア加算から新加算Ⅲ</v>
      </c>
      <c r="DP5" s="45">
        <f t="shared" si="7"/>
        <v>-4.1999999999999982E-2</v>
      </c>
      <c r="DQ5" s="45">
        <f t="shared" si="7"/>
        <v>-4.1999999999999982E-2</v>
      </c>
      <c r="DR5" s="45">
        <f t="shared" si="7"/>
        <v>-4.1999999999999982E-2</v>
      </c>
      <c r="DS5" s="45">
        <f t="shared" si="7"/>
        <v>-4.1999999999999982E-2</v>
      </c>
      <c r="DT5" s="45">
        <f t="shared" si="7"/>
        <v>-3.3000000000000002E-2</v>
      </c>
      <c r="DU5" s="45">
        <f t="shared" si="7"/>
        <v>-2.0000000000000018E-3</v>
      </c>
      <c r="DV5" s="45">
        <f t="shared" si="7"/>
        <v>2.9999999999999749E-3</v>
      </c>
      <c r="DW5" s="45">
        <f t="shared" si="7"/>
        <v>2.9999999999999749E-3</v>
      </c>
      <c r="DX5" s="45">
        <f t="shared" si="7"/>
        <v>2.9999999999999888E-3</v>
      </c>
      <c r="DY5" s="45">
        <f t="shared" si="7"/>
        <v>-2.6999999999999996E-2</v>
      </c>
      <c r="DZ5" s="45">
        <f t="shared" si="7"/>
        <v>-2.6999999999999996E-2</v>
      </c>
      <c r="EA5" s="45">
        <f t="shared" si="7"/>
        <v>-8.0000000000000071E-3</v>
      </c>
      <c r="EB5" s="45">
        <f t="shared" si="7"/>
        <v>-8.0000000000000071E-3</v>
      </c>
      <c r="EC5" s="45">
        <f t="shared" si="7"/>
        <v>-8.0000000000000071E-3</v>
      </c>
      <c r="ED5" s="45">
        <f t="shared" si="7"/>
        <v>-8.0000000000000071E-3</v>
      </c>
      <c r="EE5" s="45">
        <f t="shared" si="8"/>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row>
    <row r="6" spans="2:152">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83"/>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8">
        <v>9.6000000000000002E-2</v>
      </c>
      <c r="CW6" s="458">
        <v>9.6000000000000002E-2</v>
      </c>
      <c r="CX6" s="458">
        <v>0.14099999999999999</v>
      </c>
      <c r="CY6" s="458">
        <v>0.127</v>
      </c>
      <c r="CZ6" s="458">
        <v>6.7000000000000004E-2</v>
      </c>
      <c r="DA6" s="458">
        <v>8.1000000000000003E-2</v>
      </c>
      <c r="DB6" s="458">
        <v>8.1000000000000003E-2</v>
      </c>
      <c r="DC6" s="458">
        <v>7.0999999999999994E-2</v>
      </c>
      <c r="DD6" s="458">
        <v>6.8999999999999992E-2</v>
      </c>
      <c r="DE6" s="458">
        <v>6.8999999999999992E-2</v>
      </c>
      <c r="DF6" s="483"/>
      <c r="DG6" s="483"/>
      <c r="DH6" s="483"/>
      <c r="DI6" s="483"/>
      <c r="DJ6" s="483"/>
      <c r="DK6" s="483"/>
      <c r="DM6" s="41">
        <v>1</v>
      </c>
      <c r="DN6" s="41">
        <v>4</v>
      </c>
      <c r="DO6" s="41" t="str">
        <f t="shared" si="2"/>
        <v>処遇加算Ⅰ特定加算Ⅰベア加算から新加算Ⅳ</v>
      </c>
      <c r="DP6" s="45">
        <f t="shared" si="7"/>
        <v>-0.11599999999999999</v>
      </c>
      <c r="DQ6" s="45">
        <f t="shared" si="7"/>
        <v>-9.6000000000000002E-2</v>
      </c>
      <c r="DR6" s="45">
        <f t="shared" si="7"/>
        <v>-0.11599999999999999</v>
      </c>
      <c r="DS6" s="45">
        <f t="shared" si="7"/>
        <v>-0.10600000000000001</v>
      </c>
      <c r="DT6" s="45">
        <f t="shared" si="7"/>
        <v>-5.6999999999999995E-2</v>
      </c>
      <c r="DU6" s="45">
        <f t="shared" si="7"/>
        <v>-1.3999999999999999E-2</v>
      </c>
      <c r="DV6" s="45">
        <f t="shared" si="7"/>
        <v>-2.0000000000000018E-2</v>
      </c>
      <c r="DW6" s="45">
        <f t="shared" si="7"/>
        <v>-2.0000000000000018E-2</v>
      </c>
      <c r="DX6" s="45">
        <f t="shared" si="7"/>
        <v>-1.3999999999999999E-2</v>
      </c>
      <c r="DY6" s="45">
        <f t="shared" si="7"/>
        <v>-4.4999999999999998E-2</v>
      </c>
      <c r="DZ6" s="45">
        <f t="shared" si="7"/>
        <v>-4.4999999999999998E-2</v>
      </c>
      <c r="EA6" s="45">
        <f t="shared" si="7"/>
        <v>-2.5000000000000008E-2</v>
      </c>
      <c r="EB6" s="45">
        <f t="shared" si="7"/>
        <v>-2.5000000000000008E-2</v>
      </c>
      <c r="EC6" s="45">
        <f t="shared" si="7"/>
        <v>-2.4000000000000007E-2</v>
      </c>
      <c r="ED6" s="45">
        <f t="shared" si="7"/>
        <v>-2.2000000000000006E-2</v>
      </c>
      <c r="EE6" s="45">
        <f t="shared" si="8"/>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row>
    <row r="7" spans="2:152">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5">
        <v>1.0999999999999999E-2</v>
      </c>
      <c r="AB7" s="495">
        <v>1.0999999999999999E-2</v>
      </c>
      <c r="AC7" s="495">
        <v>4.2999999999999997E-2</v>
      </c>
      <c r="AD7" s="495">
        <v>4.2999999999999997E-2</v>
      </c>
      <c r="AE7" s="495">
        <v>1.7000000000000001E-2</v>
      </c>
      <c r="AF7" s="495">
        <v>2.5999999999999999E-2</v>
      </c>
      <c r="AG7" s="495">
        <v>2.5999999999999999E-2</v>
      </c>
      <c r="AH7" s="495">
        <v>1.7999999999999999E-2</v>
      </c>
      <c r="AI7" s="495">
        <v>1.7999999999999999E-2</v>
      </c>
      <c r="AJ7" s="495">
        <v>1.7999999999999999E-2</v>
      </c>
      <c r="AL7" s="41">
        <v>5</v>
      </c>
      <c r="AM7" s="39" t="s">
        <v>2023</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83"/>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2" t="s">
        <v>2127</v>
      </c>
      <c r="CK7" s="42">
        <v>0.09</v>
      </c>
      <c r="CL7" s="42">
        <v>8.3000000000000004E-2</v>
      </c>
      <c r="CM7" s="42">
        <v>0.08</v>
      </c>
      <c r="CN7" s="42">
        <v>0.09</v>
      </c>
      <c r="CO7" s="42">
        <v>0.09</v>
      </c>
      <c r="CP7" s="42">
        <v>0.121</v>
      </c>
      <c r="CQ7" s="42">
        <v>0.121</v>
      </c>
      <c r="CR7" s="42">
        <v>0.185</v>
      </c>
      <c r="CS7" s="42">
        <v>0.111</v>
      </c>
      <c r="CT7" s="42">
        <v>0.15600000000000003</v>
      </c>
      <c r="CU7" s="42">
        <v>0.114</v>
      </c>
      <c r="CV7" s="458">
        <v>0.109</v>
      </c>
      <c r="CW7" s="458">
        <v>0.109</v>
      </c>
      <c r="CX7" s="458">
        <v>0.17300000000000001</v>
      </c>
      <c r="CY7" s="458">
        <v>0.153</v>
      </c>
      <c r="CZ7" s="458">
        <v>9.0000000000000011E-2</v>
      </c>
      <c r="DA7" s="458">
        <v>0.107</v>
      </c>
      <c r="DB7" s="458">
        <v>0.107</v>
      </c>
      <c r="DC7" s="458">
        <v>9.4E-2</v>
      </c>
      <c r="DD7" s="458">
        <v>9.1999999999999998E-2</v>
      </c>
      <c r="DE7" s="458">
        <v>9.0999999999999998E-2</v>
      </c>
      <c r="DF7" s="483"/>
      <c r="DG7" s="483"/>
      <c r="DH7" s="483"/>
      <c r="DI7" s="483"/>
      <c r="DJ7" s="483"/>
      <c r="DK7" s="483"/>
      <c r="DM7" s="41">
        <v>2</v>
      </c>
      <c r="DN7" s="41">
        <v>1</v>
      </c>
      <c r="DO7" s="41" t="str">
        <f t="shared" si="2"/>
        <v>処遇加算Ⅰ特定加算Ⅰベア加算なしから新加算Ⅰ</v>
      </c>
      <c r="DP7" s="45">
        <f t="shared" ref="DP7:ED11" si="15">BY3-AN$4</f>
        <v>7.3000000000000009E-2</v>
      </c>
      <c r="DQ7" s="45">
        <f t="shared" si="15"/>
        <v>7.3000000000000009E-2</v>
      </c>
      <c r="DR7" s="45">
        <f t="shared" si="15"/>
        <v>7.3000000000000009E-2</v>
      </c>
      <c r="DS7" s="45">
        <f t="shared" si="15"/>
        <v>7.3000000000000009E-2</v>
      </c>
      <c r="DT7" s="45">
        <f t="shared" si="15"/>
        <v>7.3000000000000009E-2</v>
      </c>
      <c r="DU7" s="45">
        <f t="shared" si="15"/>
        <v>2.2999999999999993E-2</v>
      </c>
      <c r="DV7" s="45">
        <f t="shared" si="15"/>
        <v>5.2000000000000005E-2</v>
      </c>
      <c r="DW7" s="45">
        <f t="shared" si="15"/>
        <v>5.2000000000000005E-2</v>
      </c>
      <c r="DX7" s="45">
        <f t="shared" si="15"/>
        <v>5.2000000000000005E-2</v>
      </c>
      <c r="DY7" s="45">
        <f t="shared" si="15"/>
        <v>3.1E-2</v>
      </c>
      <c r="DZ7" s="45">
        <f t="shared" si="15"/>
        <v>3.1E-2</v>
      </c>
      <c r="EA7" s="45">
        <f t="shared" si="15"/>
        <v>2.1999999999999992E-2</v>
      </c>
      <c r="EB7" s="45">
        <f t="shared" si="15"/>
        <v>2.1999999999999992E-2</v>
      </c>
      <c r="EC7" s="45">
        <f t="shared" si="15"/>
        <v>2.1999999999999992E-2</v>
      </c>
      <c r="ED7" s="45">
        <f t="shared" si="15"/>
        <v>2.1999999999999992E-2</v>
      </c>
      <c r="EE7" s="45">
        <f t="shared" ref="EE7:EU7" si="16">CN3-BC$4</f>
        <v>2.1999999999999992E-2</v>
      </c>
      <c r="EF7" s="45">
        <f t="shared" si="16"/>
        <v>2.1999999999999992E-2</v>
      </c>
      <c r="EG7" s="45">
        <f t="shared" si="16"/>
        <v>4.2000000000000023E-2</v>
      </c>
      <c r="EH7" s="45">
        <f t="shared" si="16"/>
        <v>4.2000000000000023E-2</v>
      </c>
      <c r="EI7" s="45">
        <f t="shared" si="16"/>
        <v>4.1999999999999982E-2</v>
      </c>
      <c r="EJ7" s="45">
        <f t="shared" si="16"/>
        <v>3.7000000000000005E-2</v>
      </c>
      <c r="EK7" s="45">
        <f t="shared" si="16"/>
        <v>3.6999999999999977E-2</v>
      </c>
      <c r="EL7" s="45">
        <f t="shared" si="16"/>
        <v>3.7000000000000005E-2</v>
      </c>
      <c r="EM7" s="45">
        <f t="shared" si="16"/>
        <v>3.7000000000000005E-2</v>
      </c>
      <c r="EN7" s="45">
        <f t="shared" si="16"/>
        <v>3.7000000000000005E-2</v>
      </c>
      <c r="EO7" s="45">
        <f t="shared" si="16"/>
        <v>6.9000000000000006E-2</v>
      </c>
      <c r="EP7" s="45">
        <f t="shared" si="16"/>
        <v>6.9000000000000006E-2</v>
      </c>
      <c r="EQ7" s="45">
        <f t="shared" si="16"/>
        <v>2.2999999999999993E-2</v>
      </c>
      <c r="ER7" s="45">
        <f t="shared" si="16"/>
        <v>3.1E-2</v>
      </c>
      <c r="ES7" s="45">
        <f t="shared" si="16"/>
        <v>3.1E-2</v>
      </c>
      <c r="ET7" s="45">
        <f t="shared" si="16"/>
        <v>2.1999999999999992E-2</v>
      </c>
      <c r="EU7" s="45">
        <f t="shared" si="16"/>
        <v>2.1999999999999992E-2</v>
      </c>
      <c r="EV7" s="45">
        <f>DE3-BT$4</f>
        <v>2.1999999999999992E-2</v>
      </c>
    </row>
    <row r="8" spans="2:152">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95">
        <v>3.9E-2</v>
      </c>
      <c r="AD8" s="495">
        <v>3.9E-2</v>
      </c>
      <c r="AE8" s="452" t="s">
        <v>2127</v>
      </c>
      <c r="AF8" s="452" t="s">
        <v>2127</v>
      </c>
      <c r="AG8" s="452" t="s">
        <v>2127</v>
      </c>
      <c r="AH8" s="452" t="s">
        <v>2127</v>
      </c>
      <c r="AI8" s="452" t="s">
        <v>2127</v>
      </c>
      <c r="AJ8" s="452" t="s">
        <v>2127</v>
      </c>
      <c r="AL8" s="41">
        <v>6</v>
      </c>
      <c r="AM8" s="39" t="s">
        <v>2032</v>
      </c>
      <c r="AN8" s="42">
        <f t="shared" ref="AN8:BJ8" si="17">D3+D9+D11</f>
        <v>0.27400000000000002</v>
      </c>
      <c r="AO8" s="42">
        <f t="shared" si="17"/>
        <v>0.2</v>
      </c>
      <c r="AP8" s="42">
        <f t="shared" si="17"/>
        <v>0.27400000000000002</v>
      </c>
      <c r="AQ8" s="42">
        <f t="shared" si="17"/>
        <v>0.23899999999999999</v>
      </c>
      <c r="AR8" s="42">
        <f t="shared" si="17"/>
        <v>8.8999999999999996E-2</v>
      </c>
      <c r="AS8" s="42">
        <f t="shared" si="17"/>
        <v>4.3999999999999997E-2</v>
      </c>
      <c r="AT8" s="42">
        <f t="shared" si="17"/>
        <v>8.5999999999999993E-2</v>
      </c>
      <c r="AU8" s="42">
        <f t="shared" si="17"/>
        <v>8.5999999999999993E-2</v>
      </c>
      <c r="AV8" s="42">
        <f t="shared" si="17"/>
        <v>6.4000000000000001E-2</v>
      </c>
      <c r="AW8" s="42">
        <f t="shared" si="17"/>
        <v>6.7000000000000004E-2</v>
      </c>
      <c r="AX8" s="42">
        <f t="shared" si="17"/>
        <v>6.7000000000000004E-2</v>
      </c>
      <c r="AY8" s="42">
        <f t="shared" si="17"/>
        <v>6.4000000000000001E-2</v>
      </c>
      <c r="AZ8" s="42">
        <f t="shared" si="17"/>
        <v>6.4000000000000001E-2</v>
      </c>
      <c r="BA8" s="42">
        <f t="shared" si="17"/>
        <v>5.7000000000000002E-2</v>
      </c>
      <c r="BB8" s="42">
        <f t="shared" si="17"/>
        <v>5.3999999999999999E-2</v>
      </c>
      <c r="BC8" s="42">
        <f t="shared" si="17"/>
        <v>6.4000000000000001E-2</v>
      </c>
      <c r="BD8" s="42">
        <f t="shared" si="17"/>
        <v>6.4000000000000001E-2</v>
      </c>
      <c r="BE8" s="42">
        <f t="shared" si="17"/>
        <v>8.5999999999999993E-2</v>
      </c>
      <c r="BF8" s="42">
        <f t="shared" si="17"/>
        <v>8.5999999999999993E-2</v>
      </c>
      <c r="BG8" s="42">
        <f t="shared" si="17"/>
        <v>0.15</v>
      </c>
      <c r="BH8" s="42">
        <f t="shared" si="17"/>
        <v>8.1000000000000003E-2</v>
      </c>
      <c r="BI8" s="42">
        <f t="shared" si="17"/>
        <v>0.126</v>
      </c>
      <c r="BJ8" s="42">
        <f t="shared" si="17"/>
        <v>8.4000000000000005E-2</v>
      </c>
      <c r="BK8" s="42">
        <f t="shared" ref="BK8:BT8" si="18">AA3+AA9+AA11</f>
        <v>8.1000000000000003E-2</v>
      </c>
      <c r="BL8" s="42">
        <f t="shared" si="18"/>
        <v>8.1000000000000003E-2</v>
      </c>
      <c r="BM8" s="42">
        <f t="shared" si="18"/>
        <v>9.9000000000000005E-2</v>
      </c>
      <c r="BN8" s="42">
        <f t="shared" si="18"/>
        <v>7.9000000000000001E-2</v>
      </c>
      <c r="BO8" s="42">
        <f t="shared" si="18"/>
        <v>6.1000000000000006E-2</v>
      </c>
      <c r="BP8" s="42">
        <f t="shared" si="18"/>
        <v>6.8000000000000005E-2</v>
      </c>
      <c r="BQ8" s="42">
        <f t="shared" si="18"/>
        <v>6.8000000000000005E-2</v>
      </c>
      <c r="BR8" s="42">
        <f t="shared" si="18"/>
        <v>6.7000000000000004E-2</v>
      </c>
      <c r="BS8" s="42">
        <f t="shared" si="18"/>
        <v>6.5000000000000002E-2</v>
      </c>
      <c r="BT8" s="42">
        <f t="shared" si="18"/>
        <v>6.4000000000000001E-2</v>
      </c>
      <c r="BU8" s="496"/>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2"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8">
        <v>0.107</v>
      </c>
      <c r="CW8" s="458">
        <v>0.107</v>
      </c>
      <c r="CX8" s="458">
        <v>0.184</v>
      </c>
      <c r="CY8" s="458">
        <v>0.17</v>
      </c>
      <c r="CZ8" s="458">
        <v>8.4000000000000005E-2</v>
      </c>
      <c r="DA8" s="458">
        <v>0.107</v>
      </c>
      <c r="DB8" s="458">
        <v>0.107</v>
      </c>
      <c r="DC8" s="458">
        <v>8.8999999999999996E-2</v>
      </c>
      <c r="DD8" s="458">
        <v>8.6999999999999994E-2</v>
      </c>
      <c r="DE8" s="458">
        <v>8.6999999999999994E-2</v>
      </c>
      <c r="DF8" s="483"/>
      <c r="DG8" s="483"/>
      <c r="DH8" s="483"/>
      <c r="DI8" s="483"/>
      <c r="DJ8" s="483"/>
      <c r="DK8" s="483"/>
      <c r="DM8" s="41">
        <v>2</v>
      </c>
      <c r="DN8" s="41">
        <v>2</v>
      </c>
      <c r="DO8" s="41" t="str">
        <f t="shared" si="2"/>
        <v>処遇加算Ⅰ特定加算Ⅰベア加算なしから新加算Ⅱ</v>
      </c>
      <c r="DP8" s="45">
        <f t="shared" si="15"/>
        <v>5.7999999999999996E-2</v>
      </c>
      <c r="DQ8" s="45">
        <f t="shared" si="15"/>
        <v>5.7999999999999996E-2</v>
      </c>
      <c r="DR8" s="45">
        <f t="shared" si="15"/>
        <v>5.7999999999999996E-2</v>
      </c>
      <c r="DS8" s="45">
        <f t="shared" si="15"/>
        <v>5.7999999999999996E-2</v>
      </c>
      <c r="DT8" s="45" t="e">
        <f t="shared" si="15"/>
        <v>#VALUE!</v>
      </c>
      <c r="DU8" s="45">
        <f t="shared" si="15"/>
        <v>2.1999999999999992E-2</v>
      </c>
      <c r="DV8" s="45" t="e">
        <f t="shared" si="15"/>
        <v>#VALUE!</v>
      </c>
      <c r="DW8" s="45" t="e">
        <f t="shared" si="15"/>
        <v>#VALUE!</v>
      </c>
      <c r="DX8" s="45">
        <f t="shared" si="15"/>
        <v>0.05</v>
      </c>
      <c r="DY8" s="45">
        <f t="shared" si="15"/>
        <v>2.6999999999999996E-2</v>
      </c>
      <c r="DZ8" s="45">
        <f t="shared" si="15"/>
        <v>2.6999999999999996E-2</v>
      </c>
      <c r="EA8" s="45">
        <f t="shared" si="15"/>
        <v>1.999999999999999E-2</v>
      </c>
      <c r="EB8" s="45">
        <f t="shared" si="15"/>
        <v>1.999999999999999E-2</v>
      </c>
      <c r="EC8" s="45">
        <f t="shared" si="15"/>
        <v>1.999999999999999E-2</v>
      </c>
      <c r="ED8" s="45">
        <f t="shared" si="15"/>
        <v>1.999999999999999E-2</v>
      </c>
      <c r="EE8" s="45" t="e">
        <f t="shared" ref="EE8:EU8" si="19">CN4-BC$4</f>
        <v>#VALUE!</v>
      </c>
      <c r="EF8" s="45">
        <f t="shared" si="19"/>
        <v>1.999999999999999E-2</v>
      </c>
      <c r="EG8" s="45">
        <f t="shared" si="19"/>
        <v>3.9000000000000021E-2</v>
      </c>
      <c r="EH8" s="45">
        <f t="shared" si="19"/>
        <v>3.9000000000000021E-2</v>
      </c>
      <c r="EI8" s="45">
        <f t="shared" si="19"/>
        <v>3.8999999999999979E-2</v>
      </c>
      <c r="EJ8" s="45">
        <f t="shared" si="19"/>
        <v>3.4000000000000002E-2</v>
      </c>
      <c r="EK8" s="45">
        <f t="shared" si="19"/>
        <v>3.3999999999999975E-2</v>
      </c>
      <c r="EL8" s="45">
        <f t="shared" si="19"/>
        <v>3.4000000000000002E-2</v>
      </c>
      <c r="EM8" s="45" t="e">
        <f t="shared" si="19"/>
        <v>#VALUE!</v>
      </c>
      <c r="EN8" s="45" t="e">
        <f t="shared" si="19"/>
        <v>#VALUE!</v>
      </c>
      <c r="EO8" s="45">
        <f t="shared" si="19"/>
        <v>6.5000000000000002E-2</v>
      </c>
      <c r="EP8" s="45">
        <f t="shared" si="19"/>
        <v>6.5000000000000002E-2</v>
      </c>
      <c r="EQ8" s="45" t="e">
        <f t="shared" si="19"/>
        <v>#VALUE!</v>
      </c>
      <c r="ER8" s="45" t="e">
        <f t="shared" si="19"/>
        <v>#VALUE!</v>
      </c>
      <c r="ES8" s="45" t="e">
        <f t="shared" si="19"/>
        <v>#VALUE!</v>
      </c>
      <c r="ET8" s="45" t="e">
        <f t="shared" si="19"/>
        <v>#VALUE!</v>
      </c>
      <c r="EU8" s="45" t="e">
        <f t="shared" si="19"/>
        <v>#VALUE!</v>
      </c>
      <c r="EV8" s="45" t="e">
        <f>DE4-BT$4</f>
        <v>#VALUE!</v>
      </c>
    </row>
    <row r="9" spans="2:152">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83"/>
      <c r="BW9" s="41">
        <v>7</v>
      </c>
      <c r="BX9" s="39" t="s">
        <v>107</v>
      </c>
      <c r="BY9" s="42">
        <v>0.35700000000000004</v>
      </c>
      <c r="BZ9" s="42">
        <v>0.28300000000000003</v>
      </c>
      <c r="CA9" s="42">
        <v>0.35700000000000004</v>
      </c>
      <c r="CB9" s="42">
        <v>0.32200000000000001</v>
      </c>
      <c r="CC9" s="452" t="s">
        <v>2127</v>
      </c>
      <c r="CD9" s="42">
        <v>6.8999999999999992E-2</v>
      </c>
      <c r="CE9" s="452" t="s">
        <v>2127</v>
      </c>
      <c r="CF9" s="452" t="s">
        <v>2127</v>
      </c>
      <c r="CG9" s="42">
        <v>0.10700000000000001</v>
      </c>
      <c r="CH9" s="42">
        <v>0.11600000000000001</v>
      </c>
      <c r="CI9" s="42">
        <v>0.11600000000000001</v>
      </c>
      <c r="CJ9" s="452" t="s">
        <v>2127</v>
      </c>
      <c r="CK9" s="42">
        <v>8.7999999999999995E-2</v>
      </c>
      <c r="CL9" s="42">
        <v>8.1000000000000003E-2</v>
      </c>
      <c r="CM9" s="42">
        <v>7.8E-2</v>
      </c>
      <c r="CN9" s="452" t="s">
        <v>2127</v>
      </c>
      <c r="CO9" s="42">
        <v>8.7999999999999995E-2</v>
      </c>
      <c r="CP9" s="42">
        <v>0.11799999999999999</v>
      </c>
      <c r="CQ9" s="42">
        <v>0.11799999999999999</v>
      </c>
      <c r="CR9" s="42">
        <v>0.182</v>
      </c>
      <c r="CS9" s="42">
        <v>0.108</v>
      </c>
      <c r="CT9" s="42">
        <v>0.15300000000000002</v>
      </c>
      <c r="CU9" s="42">
        <v>0.111</v>
      </c>
      <c r="CV9" s="452" t="s">
        <v>2127</v>
      </c>
      <c r="CW9" s="452" t="s">
        <v>2127</v>
      </c>
      <c r="CX9" s="458">
        <v>0.16900000000000001</v>
      </c>
      <c r="CY9" s="458">
        <v>0.14899999999999999</v>
      </c>
      <c r="CZ9" s="452" t="s">
        <v>2127</v>
      </c>
      <c r="DA9" s="452" t="s">
        <v>2127</v>
      </c>
      <c r="DB9" s="452" t="s">
        <v>2127</v>
      </c>
      <c r="DC9" s="452" t="s">
        <v>2127</v>
      </c>
      <c r="DD9" s="452" t="s">
        <v>2127</v>
      </c>
      <c r="DE9" s="452" t="s">
        <v>2127</v>
      </c>
      <c r="DF9" s="483"/>
      <c r="DG9" s="483"/>
      <c r="DH9" s="483"/>
      <c r="DI9" s="483"/>
      <c r="DJ9" s="483"/>
      <c r="DK9" s="483"/>
      <c r="DM9" s="41">
        <v>2</v>
      </c>
      <c r="DN9" s="41">
        <v>3</v>
      </c>
      <c r="DO9" s="41" t="str">
        <f t="shared" si="2"/>
        <v>処遇加算Ⅰ特定加算Ⅰベア加算なしから新加算Ⅲ</v>
      </c>
      <c r="DP9" s="45">
        <f t="shared" si="15"/>
        <v>3.0000000000000027E-3</v>
      </c>
      <c r="DQ9" s="45">
        <f t="shared" si="15"/>
        <v>3.0000000000000027E-3</v>
      </c>
      <c r="DR9" s="45">
        <f t="shared" si="15"/>
        <v>3.0000000000000027E-3</v>
      </c>
      <c r="DS9" s="45">
        <f t="shared" si="15"/>
        <v>3.0000000000000027E-3</v>
      </c>
      <c r="DT9" s="45">
        <f t="shared" si="15"/>
        <v>1.2000000000000011E-2</v>
      </c>
      <c r="DU9" s="45">
        <f t="shared" si="15"/>
        <v>8.9999999999999941E-3</v>
      </c>
      <c r="DV9" s="45">
        <f t="shared" si="15"/>
        <v>3.0999999999999986E-2</v>
      </c>
      <c r="DW9" s="45">
        <f t="shared" si="15"/>
        <v>3.0999999999999986E-2</v>
      </c>
      <c r="DX9" s="45">
        <f t="shared" si="15"/>
        <v>3.0999999999999986E-2</v>
      </c>
      <c r="DY9" s="45">
        <f t="shared" si="15"/>
        <v>-9.000000000000008E-3</v>
      </c>
      <c r="DZ9" s="45">
        <f t="shared" si="15"/>
        <v>-9.000000000000008E-3</v>
      </c>
      <c r="EA9" s="45">
        <f t="shared" si="15"/>
        <v>4.9999999999999906E-3</v>
      </c>
      <c r="EB9" s="45">
        <f t="shared" si="15"/>
        <v>4.9999999999999906E-3</v>
      </c>
      <c r="EC9" s="45">
        <f t="shared" si="15"/>
        <v>4.9999999999999906E-3</v>
      </c>
      <c r="ED9" s="45">
        <f t="shared" si="15"/>
        <v>4.9999999999999906E-3</v>
      </c>
      <c r="EE9" s="45">
        <f t="shared" ref="EE9:EU9" si="22">CN5-BC$4</f>
        <v>4.9999999999999906E-3</v>
      </c>
      <c r="EF9" s="45">
        <f t="shared" si="22"/>
        <v>4.9999999999999906E-3</v>
      </c>
      <c r="EG9" s="45">
        <f t="shared" si="22"/>
        <v>2.3000000000000007E-2</v>
      </c>
      <c r="EH9" s="45">
        <f t="shared" si="22"/>
        <v>2.3000000000000007E-2</v>
      </c>
      <c r="EI9" s="45">
        <f t="shared" si="22"/>
        <v>2.300000000000002E-2</v>
      </c>
      <c r="EJ9" s="45">
        <f t="shared" si="22"/>
        <v>2.4000000000000007E-2</v>
      </c>
      <c r="EK9" s="45">
        <f t="shared" si="22"/>
        <v>2.3999999999999966E-2</v>
      </c>
      <c r="EL9" s="45">
        <f t="shared" si="22"/>
        <v>2.4000000000000007E-2</v>
      </c>
      <c r="EM9" s="45">
        <f t="shared" si="22"/>
        <v>2.6000000000000009E-2</v>
      </c>
      <c r="EN9" s="45">
        <f t="shared" si="22"/>
        <v>2.6000000000000009E-2</v>
      </c>
      <c r="EO9" s="45">
        <f t="shared" si="22"/>
        <v>2.5999999999999995E-2</v>
      </c>
      <c r="EP9" s="45">
        <f t="shared" si="22"/>
        <v>2.5999999999999995E-2</v>
      </c>
      <c r="EQ9" s="45">
        <f t="shared" si="22"/>
        <v>5.9999999999999915E-3</v>
      </c>
      <c r="ER9" s="45">
        <f t="shared" si="22"/>
        <v>5.0000000000000044E-3</v>
      </c>
      <c r="ES9" s="45">
        <f t="shared" si="22"/>
        <v>5.0000000000000044E-3</v>
      </c>
      <c r="ET9" s="45">
        <f t="shared" si="22"/>
        <v>3.9999999999999897E-3</v>
      </c>
      <c r="EU9" s="45">
        <f t="shared" si="22"/>
        <v>3.9999999999999897E-3</v>
      </c>
      <c r="EV9" s="45">
        <f>DE5-BT$4</f>
        <v>3.9999999999999897E-3</v>
      </c>
    </row>
    <row r="10" spans="2:152">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5">
        <v>0.02</v>
      </c>
      <c r="AB10" s="495">
        <v>0.02</v>
      </c>
      <c r="AC10" s="495">
        <v>3.7999999999999999E-2</v>
      </c>
      <c r="AD10" s="495">
        <v>3.7999999999999999E-2</v>
      </c>
      <c r="AE10" s="495">
        <v>1.0999999999999999E-2</v>
      </c>
      <c r="AF10" s="495">
        <v>1.7999999999999999E-2</v>
      </c>
      <c r="AG10" s="495">
        <v>1.7999999999999999E-2</v>
      </c>
      <c r="AH10" s="495">
        <v>1.2999999999999999E-2</v>
      </c>
      <c r="AI10" s="495">
        <v>1.2999999999999999E-2</v>
      </c>
      <c r="AJ10" s="495">
        <v>1.2999999999999999E-2</v>
      </c>
      <c r="AL10" s="41">
        <v>8</v>
      </c>
      <c r="AM10" s="39" t="s">
        <v>2029</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83"/>
      <c r="BW10" s="41">
        <v>8</v>
      </c>
      <c r="BX10" s="39" t="s">
        <v>108</v>
      </c>
      <c r="BY10" s="42">
        <v>0.32800000000000001</v>
      </c>
      <c r="BZ10" s="42">
        <v>0.27400000000000002</v>
      </c>
      <c r="CA10" s="42">
        <v>0.32800000000000001</v>
      </c>
      <c r="CB10" s="42">
        <v>0.30299999999999999</v>
      </c>
      <c r="CC10" s="452" t="s">
        <v>2127</v>
      </c>
      <c r="CD10" s="42">
        <v>6.7999999999999991E-2</v>
      </c>
      <c r="CE10" s="452" t="s">
        <v>2127</v>
      </c>
      <c r="CF10" s="452" t="s">
        <v>2127</v>
      </c>
      <c r="CG10" s="42">
        <v>0.11799999999999999</v>
      </c>
      <c r="CH10" s="42">
        <v>0.11599999999999999</v>
      </c>
      <c r="CI10" s="42">
        <v>0.11599999999999999</v>
      </c>
      <c r="CJ10" s="452" t="s">
        <v>2127</v>
      </c>
      <c r="CK10" s="42">
        <v>8.3999999999999991E-2</v>
      </c>
      <c r="CL10" s="42">
        <v>7.8E-2</v>
      </c>
      <c r="CM10" s="42">
        <v>7.6999999999999999E-2</v>
      </c>
      <c r="CN10" s="452" t="s">
        <v>2127</v>
      </c>
      <c r="CO10" s="42">
        <v>8.3999999999999991E-2</v>
      </c>
      <c r="CP10" s="42">
        <v>0.121</v>
      </c>
      <c r="CQ10" s="42">
        <v>0.121</v>
      </c>
      <c r="CR10" s="42">
        <v>0.16799999999999998</v>
      </c>
      <c r="CS10" s="42">
        <v>0.106</v>
      </c>
      <c r="CT10" s="42">
        <v>0.13900000000000001</v>
      </c>
      <c r="CU10" s="42">
        <v>0.108</v>
      </c>
      <c r="CV10" s="452" t="s">
        <v>2127</v>
      </c>
      <c r="CW10" s="452" t="s">
        <v>2127</v>
      </c>
      <c r="CX10" s="458">
        <v>0.18</v>
      </c>
      <c r="CY10" s="458">
        <v>0.16600000000000001</v>
      </c>
      <c r="CZ10" s="452" t="s">
        <v>2127</v>
      </c>
      <c r="DA10" s="452" t="s">
        <v>2127</v>
      </c>
      <c r="DB10" s="452" t="s">
        <v>2127</v>
      </c>
      <c r="DC10" s="452" t="s">
        <v>2127</v>
      </c>
      <c r="DD10" s="452" t="s">
        <v>2127</v>
      </c>
      <c r="DE10" s="452" t="s">
        <v>2127</v>
      </c>
      <c r="DF10" s="483"/>
      <c r="DG10" s="483"/>
      <c r="DH10" s="483"/>
      <c r="DI10" s="483"/>
      <c r="DJ10" s="483"/>
      <c r="DK10" s="483"/>
      <c r="DM10" s="41">
        <v>2</v>
      </c>
      <c r="DN10" s="41">
        <v>4</v>
      </c>
      <c r="DO10" s="41" t="str">
        <f t="shared" si="2"/>
        <v>処遇加算Ⅰ特定加算Ⅰベア加算なしから新加算Ⅳ</v>
      </c>
      <c r="DP10" s="45">
        <f t="shared" si="15"/>
        <v>-7.1000000000000008E-2</v>
      </c>
      <c r="DQ10" s="45">
        <f t="shared" si="15"/>
        <v>-5.1000000000000018E-2</v>
      </c>
      <c r="DR10" s="45">
        <f t="shared" si="15"/>
        <v>-7.1000000000000008E-2</v>
      </c>
      <c r="DS10" s="45">
        <f t="shared" si="15"/>
        <v>-6.1000000000000026E-2</v>
      </c>
      <c r="DT10" s="45">
        <f t="shared" si="15"/>
        <v>-1.1999999999999983E-2</v>
      </c>
      <c r="DU10" s="45">
        <f t="shared" si="15"/>
        <v>-3.0000000000000027E-3</v>
      </c>
      <c r="DV10" s="45">
        <f t="shared" si="15"/>
        <v>7.9999999999999932E-3</v>
      </c>
      <c r="DW10" s="45">
        <f t="shared" si="15"/>
        <v>7.9999999999999932E-3</v>
      </c>
      <c r="DX10" s="45">
        <f t="shared" si="15"/>
        <v>1.3999999999999999E-2</v>
      </c>
      <c r="DY10" s="45">
        <f t="shared" si="15"/>
        <v>-2.700000000000001E-2</v>
      </c>
      <c r="DZ10" s="45">
        <f t="shared" si="15"/>
        <v>-2.700000000000001E-2</v>
      </c>
      <c r="EA10" s="45">
        <f t="shared" si="15"/>
        <v>-1.2000000000000011E-2</v>
      </c>
      <c r="EB10" s="45">
        <f t="shared" si="15"/>
        <v>-1.2000000000000011E-2</v>
      </c>
      <c r="EC10" s="45">
        <f t="shared" si="15"/>
        <v>-1.100000000000001E-2</v>
      </c>
      <c r="ED10" s="45">
        <f t="shared" si="15"/>
        <v>-9.000000000000008E-3</v>
      </c>
      <c r="EE10" s="45">
        <f t="shared" ref="EE10:EU10" si="25">CN6-BC$4</f>
        <v>-1.2000000000000011E-2</v>
      </c>
      <c r="EF10" s="45">
        <f t="shared" si="25"/>
        <v>-1.2000000000000011E-2</v>
      </c>
      <c r="EG10" s="45">
        <f t="shared" si="25"/>
        <v>0</v>
      </c>
      <c r="EH10" s="45">
        <f t="shared" si="25"/>
        <v>0</v>
      </c>
      <c r="EI10" s="45">
        <f t="shared" si="25"/>
        <v>-1.699999999999996E-2</v>
      </c>
      <c r="EJ10" s="45">
        <f t="shared" si="25"/>
        <v>2.0000000000000018E-3</v>
      </c>
      <c r="EK10" s="45">
        <f t="shared" si="25"/>
        <v>-1.0000000000000009E-2</v>
      </c>
      <c r="EL10" s="45">
        <f t="shared" si="25"/>
        <v>1.0000000000000009E-3</v>
      </c>
      <c r="EM10" s="45">
        <f t="shared" si="25"/>
        <v>4.0000000000000036E-3</v>
      </c>
      <c r="EN10" s="45">
        <f t="shared" si="25"/>
        <v>4.0000000000000036E-3</v>
      </c>
      <c r="EO10" s="45">
        <f t="shared" si="25"/>
        <v>-1.0000000000000286E-3</v>
      </c>
      <c r="EP10" s="45">
        <f t="shared" si="25"/>
        <v>5.0000000000000044E-3</v>
      </c>
      <c r="EQ10" s="45">
        <f t="shared" si="25"/>
        <v>-1.100000000000001E-2</v>
      </c>
      <c r="ER10" s="45">
        <f t="shared" si="25"/>
        <v>-1.2999999999999998E-2</v>
      </c>
      <c r="ES10" s="45">
        <f t="shared" si="25"/>
        <v>-1.2999999999999998E-2</v>
      </c>
      <c r="ET10" s="45">
        <f t="shared" si="25"/>
        <v>-1.4000000000000012E-2</v>
      </c>
      <c r="EU10" s="45">
        <f t="shared" si="25"/>
        <v>-1.4000000000000012E-2</v>
      </c>
      <c r="EV10" s="45">
        <f>DE6-BT$4</f>
        <v>-1.3000000000000012E-2</v>
      </c>
    </row>
    <row r="11" spans="2:152">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83"/>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2"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8">
        <v>8.6999999999999994E-2</v>
      </c>
      <c r="CW11" s="458">
        <v>8.6999999999999994E-2</v>
      </c>
      <c r="CX11" s="458">
        <v>0.14599999999999999</v>
      </c>
      <c r="CY11" s="458">
        <v>0.13200000000000001</v>
      </c>
      <c r="CZ11" s="458">
        <v>7.3000000000000009E-2</v>
      </c>
      <c r="DA11" s="458">
        <v>8.8999999999999996E-2</v>
      </c>
      <c r="DB11" s="458">
        <v>8.8999999999999996E-2</v>
      </c>
      <c r="DC11" s="458">
        <v>7.5999999999999998E-2</v>
      </c>
      <c r="DD11" s="458">
        <v>7.3999999999999996E-2</v>
      </c>
      <c r="DE11" s="458">
        <v>7.3999999999999996E-2</v>
      </c>
      <c r="DF11" s="483"/>
      <c r="DG11" s="483"/>
      <c r="DH11" s="483"/>
      <c r="DI11" s="483"/>
      <c r="DJ11" s="483"/>
      <c r="DK11" s="483"/>
      <c r="DM11" s="41">
        <v>2</v>
      </c>
      <c r="DN11" s="41">
        <v>5</v>
      </c>
      <c r="DO11" s="41" t="str">
        <f t="shared" si="2"/>
        <v>処遇加算Ⅰ特定加算Ⅰベア加算なしから新加算Ⅴ（１）</v>
      </c>
      <c r="DP11" s="45">
        <f t="shared" si="15"/>
        <v>2.8000000000000025E-2</v>
      </c>
      <c r="DQ11" s="45">
        <f t="shared" si="15"/>
        <v>2.8000000000000025E-2</v>
      </c>
      <c r="DR11" s="45">
        <f t="shared" si="15"/>
        <v>2.8000000000000025E-2</v>
      </c>
      <c r="DS11" s="45">
        <f t="shared" si="15"/>
        <v>2.8000000000000025E-2</v>
      </c>
      <c r="DT11" s="45">
        <f t="shared" si="15"/>
        <v>2.7999999999999997E-2</v>
      </c>
      <c r="DU11" s="45">
        <f t="shared" si="15"/>
        <v>1.1999999999999997E-2</v>
      </c>
      <c r="DV11" s="45">
        <f t="shared" si="15"/>
        <v>2.4000000000000007E-2</v>
      </c>
      <c r="DW11" s="45">
        <f t="shared" si="15"/>
        <v>2.4000000000000007E-2</v>
      </c>
      <c r="DX11" s="45">
        <f t="shared" si="15"/>
        <v>2.4000000000000007E-2</v>
      </c>
      <c r="DY11" s="45">
        <f t="shared" si="15"/>
        <v>1.2999999999999998E-2</v>
      </c>
      <c r="DZ11" s="45">
        <f t="shared" si="15"/>
        <v>1.2999999999999998E-2</v>
      </c>
      <c r="EA11" s="45" t="e">
        <f t="shared" si="15"/>
        <v>#VALUE!</v>
      </c>
      <c r="EB11" s="45">
        <f t="shared" si="15"/>
        <v>8.9999999999999941E-3</v>
      </c>
      <c r="EC11" s="45">
        <f t="shared" si="15"/>
        <v>8.9999999999999941E-3</v>
      </c>
      <c r="ED11" s="45">
        <f t="shared" si="15"/>
        <v>8.9999999999999941E-3</v>
      </c>
      <c r="EE11" s="45">
        <f t="shared" ref="EE11:EU11" si="28">CN7-BC$4</f>
        <v>8.9999999999999941E-3</v>
      </c>
      <c r="EF11" s="45">
        <f t="shared" si="28"/>
        <v>8.9999999999999941E-3</v>
      </c>
      <c r="EG11" s="45">
        <f t="shared" si="28"/>
        <v>1.6E-2</v>
      </c>
      <c r="EH11" s="45">
        <f t="shared" si="28"/>
        <v>1.6E-2</v>
      </c>
      <c r="EI11" s="45">
        <f t="shared" si="28"/>
        <v>1.6000000000000014E-2</v>
      </c>
      <c r="EJ11" s="45">
        <f t="shared" si="28"/>
        <v>1.7000000000000001E-2</v>
      </c>
      <c r="EK11" s="45">
        <f t="shared" si="28"/>
        <v>1.7000000000000015E-2</v>
      </c>
      <c r="EL11" s="45">
        <f t="shared" si="28"/>
        <v>1.7000000000000001E-2</v>
      </c>
      <c r="EM11" s="45">
        <f t="shared" si="28"/>
        <v>1.7000000000000001E-2</v>
      </c>
      <c r="EN11" s="45">
        <f t="shared" si="28"/>
        <v>1.7000000000000001E-2</v>
      </c>
      <c r="EO11" s="45">
        <f t="shared" si="28"/>
        <v>3.1E-2</v>
      </c>
      <c r="EP11" s="45">
        <f t="shared" si="28"/>
        <v>3.1E-2</v>
      </c>
      <c r="EQ11" s="45">
        <f t="shared" si="28"/>
        <v>1.1999999999999997E-2</v>
      </c>
      <c r="ER11" s="45">
        <f t="shared" si="28"/>
        <v>1.2999999999999998E-2</v>
      </c>
      <c r="ES11" s="45">
        <f t="shared" si="28"/>
        <v>1.2999999999999998E-2</v>
      </c>
      <c r="ET11" s="45">
        <f t="shared" si="28"/>
        <v>8.9999999999999941E-3</v>
      </c>
      <c r="EU11" s="45">
        <f t="shared" si="28"/>
        <v>8.9999999999999941E-3</v>
      </c>
      <c r="EV11" s="45">
        <f>DE7-BT$4</f>
        <v>8.9999999999999941E-3</v>
      </c>
    </row>
    <row r="12" spans="2:152">
      <c r="AL12" s="41">
        <v>10</v>
      </c>
      <c r="AM12" s="39" t="s">
        <v>2030</v>
      </c>
      <c r="AN12" s="42">
        <f t="shared" ref="AN12:BJ12" si="29">D4+D8+D11</f>
        <v>0.255</v>
      </c>
      <c r="AO12" s="42">
        <f t="shared" si="29"/>
        <v>0.20099999999999998</v>
      </c>
      <c r="AP12" s="42">
        <f t="shared" si="29"/>
        <v>0.255</v>
      </c>
      <c r="AQ12" s="42">
        <f t="shared" si="29"/>
        <v>0.22999999999999998</v>
      </c>
      <c r="AR12" s="42" t="e">
        <f t="shared" si="29"/>
        <v>#VALUE!</v>
      </c>
      <c r="AS12" s="42">
        <f t="shared" si="29"/>
        <v>4.4999999999999998E-2</v>
      </c>
      <c r="AT12" s="42" t="e">
        <f t="shared" si="29"/>
        <v>#VALUE!</v>
      </c>
      <c r="AU12" s="42" t="e">
        <f t="shared" si="29"/>
        <v>#VALUE!</v>
      </c>
      <c r="AV12" s="42">
        <f t="shared" si="29"/>
        <v>6.6000000000000003E-2</v>
      </c>
      <c r="AW12" s="42">
        <f t="shared" si="29"/>
        <v>8.4999999999999992E-2</v>
      </c>
      <c r="AX12" s="42">
        <f t="shared" si="29"/>
        <v>8.4999999999999992E-2</v>
      </c>
      <c r="AY12" s="42">
        <f t="shared" si="29"/>
        <v>6.2E-2</v>
      </c>
      <c r="AZ12" s="42">
        <f t="shared" si="29"/>
        <v>6.2E-2</v>
      </c>
      <c r="BA12" s="42">
        <f t="shared" si="29"/>
        <v>5.6000000000000001E-2</v>
      </c>
      <c r="BB12" s="42">
        <f t="shared" si="29"/>
        <v>5.5E-2</v>
      </c>
      <c r="BC12" s="42" t="e">
        <f t="shared" si="29"/>
        <v>#VALUE!</v>
      </c>
      <c r="BD12" s="42">
        <f t="shared" si="29"/>
        <v>6.2E-2</v>
      </c>
      <c r="BE12" s="42">
        <f t="shared" si="29"/>
        <v>7.9000000000000001E-2</v>
      </c>
      <c r="BF12" s="42">
        <f t="shared" si="29"/>
        <v>7.9000000000000001E-2</v>
      </c>
      <c r="BG12" s="42">
        <f t="shared" si="29"/>
        <v>0.126</v>
      </c>
      <c r="BH12" s="42">
        <f t="shared" si="29"/>
        <v>6.8999999999999992E-2</v>
      </c>
      <c r="BI12" s="42">
        <f t="shared" si="29"/>
        <v>0.10199999999999999</v>
      </c>
      <c r="BJ12" s="42">
        <f t="shared" si="29"/>
        <v>7.0999999999999994E-2</v>
      </c>
      <c r="BK12" s="42" t="e">
        <f t="shared" ref="BK12:BT12" si="30">AA4+AA8+AA11</f>
        <v>#VALUE!</v>
      </c>
      <c r="BL12" s="42" t="e">
        <f t="shared" si="30"/>
        <v>#VALUE!</v>
      </c>
      <c r="BM12" s="42">
        <f t="shared" si="30"/>
        <v>0.11099999999999999</v>
      </c>
      <c r="BN12" s="42">
        <f t="shared" si="30"/>
        <v>9.7000000000000003E-2</v>
      </c>
      <c r="BO12" s="42" t="e">
        <f t="shared" si="30"/>
        <v>#VALUE!</v>
      </c>
      <c r="BP12" s="42" t="e">
        <f t="shared" si="30"/>
        <v>#VALUE!</v>
      </c>
      <c r="BQ12" s="42" t="e">
        <f t="shared" si="30"/>
        <v>#VALUE!</v>
      </c>
      <c r="BR12" s="42" t="e">
        <f t="shared" si="30"/>
        <v>#VALUE!</v>
      </c>
      <c r="BS12" s="42" t="e">
        <f t="shared" si="30"/>
        <v>#VALUE!</v>
      </c>
      <c r="BT12" s="42" t="e">
        <f t="shared" si="30"/>
        <v>#VALUE!</v>
      </c>
      <c r="BU12" s="496"/>
      <c r="BW12" s="41">
        <v>10</v>
      </c>
      <c r="BX12" s="39" t="s">
        <v>110</v>
      </c>
      <c r="BY12" s="42">
        <v>0.28300000000000003</v>
      </c>
      <c r="BZ12" s="42">
        <v>0.22899999999999998</v>
      </c>
      <c r="CA12" s="42">
        <v>0.28300000000000003</v>
      </c>
      <c r="CB12" s="42">
        <v>0.25800000000000001</v>
      </c>
      <c r="CC12" s="452" t="s">
        <v>2127</v>
      </c>
      <c r="CD12" s="42">
        <v>5.6999999999999995E-2</v>
      </c>
      <c r="CE12" s="452" t="s">
        <v>2127</v>
      </c>
      <c r="CF12" s="452" t="s">
        <v>2127</v>
      </c>
      <c r="CG12" s="42">
        <v>0.09</v>
      </c>
      <c r="CH12" s="42">
        <v>9.799999999999999E-2</v>
      </c>
      <c r="CI12" s="42">
        <v>9.799999999999999E-2</v>
      </c>
      <c r="CJ12" s="452" t="s">
        <v>2127</v>
      </c>
      <c r="CK12" s="42">
        <v>7.0999999999999994E-2</v>
      </c>
      <c r="CL12" s="42">
        <v>6.5000000000000002E-2</v>
      </c>
      <c r="CM12" s="42">
        <v>6.4000000000000001E-2</v>
      </c>
      <c r="CN12" s="452" t="s">
        <v>2127</v>
      </c>
      <c r="CO12" s="42">
        <v>7.0999999999999994E-2</v>
      </c>
      <c r="CP12" s="42">
        <v>9.5000000000000001E-2</v>
      </c>
      <c r="CQ12" s="42">
        <v>9.5000000000000001E-2</v>
      </c>
      <c r="CR12" s="42">
        <v>0.14200000000000002</v>
      </c>
      <c r="CS12" s="42">
        <v>8.5999999999999993E-2</v>
      </c>
      <c r="CT12" s="42">
        <v>0.11899999999999999</v>
      </c>
      <c r="CU12" s="42">
        <v>8.7999999999999995E-2</v>
      </c>
      <c r="CV12" s="452" t="s">
        <v>2127</v>
      </c>
      <c r="CW12" s="452" t="s">
        <v>2127</v>
      </c>
      <c r="CX12" s="458">
        <v>0.14199999999999999</v>
      </c>
      <c r="CY12" s="458">
        <v>0.128</v>
      </c>
      <c r="CZ12" s="452" t="s">
        <v>2127</v>
      </c>
      <c r="DA12" s="452" t="s">
        <v>2127</v>
      </c>
      <c r="DB12" s="452" t="s">
        <v>2127</v>
      </c>
      <c r="DC12" s="452" t="s">
        <v>2127</v>
      </c>
      <c r="DD12" s="452" t="s">
        <v>2127</v>
      </c>
      <c r="DE12" s="452" t="s">
        <v>2127</v>
      </c>
      <c r="DF12" s="496"/>
      <c r="DG12" s="496"/>
      <c r="DH12" s="496"/>
      <c r="DI12" s="496"/>
      <c r="DJ12" s="496"/>
      <c r="DK12" s="496"/>
      <c r="DM12" s="41">
        <v>3</v>
      </c>
      <c r="DN12" s="41">
        <v>1</v>
      </c>
      <c r="DO12" s="41" t="str">
        <f t="shared" si="2"/>
        <v>処遇加算Ⅰ特定加算Ⅱベア加算から新加算Ⅰ</v>
      </c>
      <c r="DP12" s="45">
        <f t="shared" ref="DP12:ED15" si="31">BY3-AN$5</f>
        <v>4.3000000000000038E-2</v>
      </c>
      <c r="DQ12" s="45">
        <f t="shared" si="31"/>
        <v>4.3000000000000038E-2</v>
      </c>
      <c r="DR12" s="45">
        <f t="shared" si="31"/>
        <v>4.3000000000000038E-2</v>
      </c>
      <c r="DS12" s="45">
        <f t="shared" si="31"/>
        <v>4.3000000000000038E-2</v>
      </c>
      <c r="DT12" s="45" t="e">
        <f t="shared" si="31"/>
        <v>#VALUE!</v>
      </c>
      <c r="DU12" s="45">
        <f t="shared" si="31"/>
        <v>1.2999999999999998E-2</v>
      </c>
      <c r="DV12" s="45" t="e">
        <f t="shared" si="31"/>
        <v>#VALUE!</v>
      </c>
      <c r="DW12" s="45" t="e">
        <f t="shared" si="31"/>
        <v>#VALUE!</v>
      </c>
      <c r="DX12" s="45">
        <f t="shared" si="31"/>
        <v>2.6000000000000009E-2</v>
      </c>
      <c r="DY12" s="45">
        <f t="shared" si="31"/>
        <v>1.7000000000000001E-2</v>
      </c>
      <c r="DZ12" s="45">
        <f t="shared" si="31"/>
        <v>1.7000000000000001E-2</v>
      </c>
      <c r="EA12" s="45">
        <f t="shared" si="31"/>
        <v>1.0999999999999996E-2</v>
      </c>
      <c r="EB12" s="45">
        <f t="shared" si="31"/>
        <v>1.0999999999999996E-2</v>
      </c>
      <c r="EC12" s="45">
        <f t="shared" si="31"/>
        <v>1.0999999999999996E-2</v>
      </c>
      <c r="ED12" s="45">
        <f t="shared" si="31"/>
        <v>1.0999999999999996E-2</v>
      </c>
      <c r="EE12" s="45" t="e">
        <f t="shared" ref="EE12:EU12" si="32">CN3-BC$5</f>
        <v>#VALUE!</v>
      </c>
      <c r="EF12" s="45">
        <f t="shared" si="32"/>
        <v>1.0999999999999996E-2</v>
      </c>
      <c r="EG12" s="45">
        <f t="shared" si="32"/>
        <v>1.9000000000000017E-2</v>
      </c>
      <c r="EH12" s="45">
        <f t="shared" si="32"/>
        <v>1.9000000000000017E-2</v>
      </c>
      <c r="EI12" s="45">
        <f t="shared" si="32"/>
        <v>1.8999999999999989E-2</v>
      </c>
      <c r="EJ12" s="45">
        <f t="shared" si="32"/>
        <v>2.0000000000000004E-2</v>
      </c>
      <c r="EK12" s="45">
        <f t="shared" si="32"/>
        <v>1.999999999999999E-2</v>
      </c>
      <c r="EL12" s="45">
        <f t="shared" si="32"/>
        <v>2.0000000000000004E-2</v>
      </c>
      <c r="EM12" s="45" t="e">
        <f t="shared" si="32"/>
        <v>#VALUE!</v>
      </c>
      <c r="EN12" s="45" t="e">
        <f t="shared" si="32"/>
        <v>#VALUE!</v>
      </c>
      <c r="EO12" s="45">
        <f t="shared" si="32"/>
        <v>3.5000000000000003E-2</v>
      </c>
      <c r="EP12" s="45">
        <f t="shared" si="32"/>
        <v>3.5000000000000003E-2</v>
      </c>
      <c r="EQ12" s="45" t="e">
        <f t="shared" si="32"/>
        <v>#VALUE!</v>
      </c>
      <c r="ER12" s="45" t="e">
        <f t="shared" si="32"/>
        <v>#VALUE!</v>
      </c>
      <c r="ES12" s="45" t="e">
        <f t="shared" si="32"/>
        <v>#VALUE!</v>
      </c>
      <c r="ET12" s="45" t="e">
        <f t="shared" si="32"/>
        <v>#VALUE!</v>
      </c>
      <c r="EU12" s="45" t="e">
        <f t="shared" si="32"/>
        <v>#VALUE!</v>
      </c>
      <c r="EV12" s="45" t="e">
        <f>DE3-BT$5</f>
        <v>#VALUE!</v>
      </c>
    </row>
    <row r="13" spans="2:152">
      <c r="AL13" s="41">
        <v>11</v>
      </c>
      <c r="AM13" s="39" t="s">
        <v>2024</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83"/>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2"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8">
        <v>8.1000000000000003E-2</v>
      </c>
      <c r="CW13" s="458">
        <v>8.1000000000000003E-2</v>
      </c>
      <c r="CX13" s="458">
        <v>0.152</v>
      </c>
      <c r="CY13" s="458">
        <v>0.14399999999999999</v>
      </c>
      <c r="CZ13" s="458">
        <v>6.5000000000000002E-2</v>
      </c>
      <c r="DA13" s="458">
        <v>8.4999999999999992E-2</v>
      </c>
      <c r="DB13" s="458">
        <v>8.4999999999999992E-2</v>
      </c>
      <c r="DC13" s="458">
        <v>6.699999999999999E-2</v>
      </c>
      <c r="DD13" s="458">
        <v>6.5999999999999989E-2</v>
      </c>
      <c r="DE13" s="458">
        <v>6.5999999999999989E-2</v>
      </c>
      <c r="DF13" s="496"/>
      <c r="DG13" s="496"/>
      <c r="DH13" s="496"/>
      <c r="DI13" s="496"/>
      <c r="DJ13" s="496"/>
      <c r="DK13" s="496"/>
      <c r="DM13" s="41">
        <v>3</v>
      </c>
      <c r="DN13" s="41">
        <v>2</v>
      </c>
      <c r="DO13" s="41" t="str">
        <f t="shared" si="2"/>
        <v>処遇加算Ⅰ特定加算Ⅱベア加算から新加算Ⅱ</v>
      </c>
      <c r="DP13" s="45">
        <f t="shared" si="31"/>
        <v>2.8000000000000025E-2</v>
      </c>
      <c r="DQ13" s="45">
        <f t="shared" si="31"/>
        <v>2.8000000000000025E-2</v>
      </c>
      <c r="DR13" s="45">
        <f t="shared" si="31"/>
        <v>2.8000000000000025E-2</v>
      </c>
      <c r="DS13" s="45">
        <f t="shared" si="31"/>
        <v>2.8000000000000025E-2</v>
      </c>
      <c r="DT13" s="45" t="e">
        <f t="shared" si="31"/>
        <v>#VALUE!</v>
      </c>
      <c r="DU13" s="45">
        <f t="shared" si="31"/>
        <v>1.1999999999999997E-2</v>
      </c>
      <c r="DV13" s="45" t="e">
        <f t="shared" si="31"/>
        <v>#VALUE!</v>
      </c>
      <c r="DW13" s="45" t="e">
        <f t="shared" si="31"/>
        <v>#VALUE!</v>
      </c>
      <c r="DX13" s="45">
        <f t="shared" si="31"/>
        <v>2.4000000000000007E-2</v>
      </c>
      <c r="DY13" s="45">
        <f t="shared" si="31"/>
        <v>1.2999999999999998E-2</v>
      </c>
      <c r="DZ13" s="45">
        <f t="shared" si="31"/>
        <v>1.2999999999999998E-2</v>
      </c>
      <c r="EA13" s="45">
        <f t="shared" si="31"/>
        <v>8.9999999999999941E-3</v>
      </c>
      <c r="EB13" s="45">
        <f t="shared" si="31"/>
        <v>8.9999999999999941E-3</v>
      </c>
      <c r="EC13" s="45">
        <f t="shared" si="31"/>
        <v>8.9999999999999941E-3</v>
      </c>
      <c r="ED13" s="45">
        <f t="shared" si="31"/>
        <v>8.9999999999999941E-3</v>
      </c>
      <c r="EE13" s="45" t="e">
        <f t="shared" ref="EE13:EU13" si="35">CN4-BC$5</f>
        <v>#VALUE!</v>
      </c>
      <c r="EF13" s="45">
        <f t="shared" si="35"/>
        <v>8.9999999999999941E-3</v>
      </c>
      <c r="EG13" s="45">
        <f t="shared" si="35"/>
        <v>1.6000000000000014E-2</v>
      </c>
      <c r="EH13" s="45">
        <f t="shared" si="35"/>
        <v>1.6000000000000014E-2</v>
      </c>
      <c r="EI13" s="45">
        <f t="shared" si="35"/>
        <v>1.5999999999999986E-2</v>
      </c>
      <c r="EJ13" s="45">
        <f t="shared" si="35"/>
        <v>1.7000000000000001E-2</v>
      </c>
      <c r="EK13" s="45">
        <f t="shared" si="35"/>
        <v>1.6999999999999987E-2</v>
      </c>
      <c r="EL13" s="45">
        <f t="shared" si="35"/>
        <v>1.7000000000000001E-2</v>
      </c>
      <c r="EM13" s="45" t="e">
        <f t="shared" si="35"/>
        <v>#VALUE!</v>
      </c>
      <c r="EN13" s="45" t="e">
        <f t="shared" si="35"/>
        <v>#VALUE!</v>
      </c>
      <c r="EO13" s="45">
        <f t="shared" si="35"/>
        <v>3.1E-2</v>
      </c>
      <c r="EP13" s="45">
        <f t="shared" si="35"/>
        <v>3.1E-2</v>
      </c>
      <c r="EQ13" s="45" t="e">
        <f t="shared" si="35"/>
        <v>#VALUE!</v>
      </c>
      <c r="ER13" s="45" t="e">
        <f t="shared" si="35"/>
        <v>#VALUE!</v>
      </c>
      <c r="ES13" s="45" t="e">
        <f t="shared" si="35"/>
        <v>#VALUE!</v>
      </c>
      <c r="ET13" s="45" t="e">
        <f t="shared" si="35"/>
        <v>#VALUE!</v>
      </c>
      <c r="EU13" s="45" t="e">
        <f t="shared" si="35"/>
        <v>#VALUE!</v>
      </c>
      <c r="EV13" s="45" t="e">
        <f>DE4-BT$5</f>
        <v>#VALUE!</v>
      </c>
    </row>
    <row r="14" spans="2:152">
      <c r="AL14" s="41">
        <v>12</v>
      </c>
      <c r="AM14" s="39" t="s">
        <v>2035</v>
      </c>
      <c r="AN14" s="42">
        <f t="shared" ref="AN14:BJ14" si="36">D4+D9+D11</f>
        <v>0.2</v>
      </c>
      <c r="AO14" s="42">
        <f t="shared" si="36"/>
        <v>0.14599999999999999</v>
      </c>
      <c r="AP14" s="42">
        <f t="shared" si="36"/>
        <v>0.2</v>
      </c>
      <c r="AQ14" s="42">
        <f t="shared" si="36"/>
        <v>0.17499999999999999</v>
      </c>
      <c r="AR14" s="42">
        <f t="shared" si="36"/>
        <v>6.5000000000000002E-2</v>
      </c>
      <c r="AS14" s="42">
        <f t="shared" si="36"/>
        <v>3.2000000000000001E-2</v>
      </c>
      <c r="AT14" s="42">
        <f t="shared" si="36"/>
        <v>6.3E-2</v>
      </c>
      <c r="AU14" s="42">
        <f t="shared" si="36"/>
        <v>6.3E-2</v>
      </c>
      <c r="AV14" s="42">
        <f t="shared" si="36"/>
        <v>4.7E-2</v>
      </c>
      <c r="AW14" s="42">
        <f t="shared" si="36"/>
        <v>4.9000000000000002E-2</v>
      </c>
      <c r="AX14" s="42">
        <f t="shared" si="36"/>
        <v>4.9000000000000002E-2</v>
      </c>
      <c r="AY14" s="42">
        <f t="shared" si="36"/>
        <v>4.7E-2</v>
      </c>
      <c r="AZ14" s="42">
        <f t="shared" si="36"/>
        <v>4.7E-2</v>
      </c>
      <c r="BA14" s="42">
        <f t="shared" si="36"/>
        <v>4.1000000000000002E-2</v>
      </c>
      <c r="BB14" s="42">
        <f t="shared" si="36"/>
        <v>0.04</v>
      </c>
      <c r="BC14" s="42">
        <f t="shared" si="36"/>
        <v>4.7E-2</v>
      </c>
      <c r="BD14" s="42">
        <f t="shared" si="36"/>
        <v>4.7E-2</v>
      </c>
      <c r="BE14" s="42">
        <f t="shared" si="36"/>
        <v>6.3E-2</v>
      </c>
      <c r="BF14" s="42">
        <f t="shared" si="36"/>
        <v>6.3E-2</v>
      </c>
      <c r="BG14" s="42">
        <f t="shared" si="36"/>
        <v>0.11</v>
      </c>
      <c r="BH14" s="42">
        <f t="shared" si="36"/>
        <v>5.8999999999999997E-2</v>
      </c>
      <c r="BI14" s="42">
        <f t="shared" si="36"/>
        <v>9.1999999999999998E-2</v>
      </c>
      <c r="BJ14" s="42">
        <f t="shared" si="36"/>
        <v>6.0999999999999999E-2</v>
      </c>
      <c r="BK14" s="42">
        <f t="shared" ref="BK14:BT14" si="37">AA4+AA9+AA11</f>
        <v>5.8999999999999997E-2</v>
      </c>
      <c r="BL14" s="42">
        <f t="shared" si="37"/>
        <v>5.8999999999999997E-2</v>
      </c>
      <c r="BM14" s="42">
        <f t="shared" si="37"/>
        <v>7.1999999999999995E-2</v>
      </c>
      <c r="BN14" s="42">
        <f t="shared" si="37"/>
        <v>5.8000000000000003E-2</v>
      </c>
      <c r="BO14" s="42">
        <f t="shared" si="37"/>
        <v>4.4000000000000004E-2</v>
      </c>
      <c r="BP14" s="42">
        <f t="shared" si="37"/>
        <v>0.05</v>
      </c>
      <c r="BQ14" s="42">
        <f t="shared" si="37"/>
        <v>0.05</v>
      </c>
      <c r="BR14" s="42">
        <f t="shared" si="37"/>
        <v>4.9000000000000002E-2</v>
      </c>
      <c r="BS14" s="42">
        <f t="shared" si="37"/>
        <v>4.7E-2</v>
      </c>
      <c r="BT14" s="42">
        <f t="shared" si="37"/>
        <v>4.7E-2</v>
      </c>
      <c r="BU14" s="496"/>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2"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8">
        <v>9.8000000000000004E-2</v>
      </c>
      <c r="CW14" s="458">
        <v>9.8000000000000004E-2</v>
      </c>
      <c r="CX14" s="458">
        <v>0.13</v>
      </c>
      <c r="CY14" s="458">
        <v>0.11</v>
      </c>
      <c r="CZ14" s="458">
        <v>7.3000000000000009E-2</v>
      </c>
      <c r="DA14" s="458">
        <v>8.1000000000000003E-2</v>
      </c>
      <c r="DB14" s="458">
        <v>8.1000000000000003E-2</v>
      </c>
      <c r="DC14" s="458">
        <v>7.5999999999999998E-2</v>
      </c>
      <c r="DD14" s="458">
        <v>7.3999999999999996E-2</v>
      </c>
      <c r="DE14" s="458">
        <v>7.2999999999999995E-2</v>
      </c>
      <c r="DF14" s="496"/>
      <c r="DG14" s="496"/>
      <c r="DH14" s="496"/>
      <c r="DI14" s="496"/>
      <c r="DJ14" s="496"/>
      <c r="DK14" s="496"/>
      <c r="DM14" s="41">
        <v>3</v>
      </c>
      <c r="DN14" s="41">
        <v>3</v>
      </c>
      <c r="DO14" s="41" t="str">
        <f t="shared" si="2"/>
        <v>処遇加算Ⅰ特定加算Ⅱベア加算から新加算Ⅲ</v>
      </c>
      <c r="DP14" s="45">
        <f t="shared" si="31"/>
        <v>-2.6999999999999968E-2</v>
      </c>
      <c r="DQ14" s="45">
        <f t="shared" si="31"/>
        <v>-2.6999999999999968E-2</v>
      </c>
      <c r="DR14" s="45">
        <f t="shared" si="31"/>
        <v>-2.6999999999999968E-2</v>
      </c>
      <c r="DS14" s="45">
        <f t="shared" si="31"/>
        <v>-2.6999999999999968E-2</v>
      </c>
      <c r="DT14" s="45" t="e">
        <f t="shared" si="31"/>
        <v>#VALUE!</v>
      </c>
      <c r="DU14" s="45">
        <f t="shared" si="31"/>
        <v>-1.0000000000000009E-3</v>
      </c>
      <c r="DV14" s="45" t="e">
        <f t="shared" si="31"/>
        <v>#VALUE!</v>
      </c>
      <c r="DW14" s="45" t="e">
        <f t="shared" si="31"/>
        <v>#VALUE!</v>
      </c>
      <c r="DX14" s="45">
        <f t="shared" si="31"/>
        <v>4.9999999999999906E-3</v>
      </c>
      <c r="DY14" s="45">
        <f t="shared" si="31"/>
        <v>-2.3000000000000007E-2</v>
      </c>
      <c r="DZ14" s="45">
        <f t="shared" si="31"/>
        <v>-2.3000000000000007E-2</v>
      </c>
      <c r="EA14" s="45">
        <f t="shared" si="31"/>
        <v>-6.0000000000000053E-3</v>
      </c>
      <c r="EB14" s="45">
        <f t="shared" si="31"/>
        <v>-6.0000000000000053E-3</v>
      </c>
      <c r="EC14" s="45">
        <f t="shared" si="31"/>
        <v>-6.0000000000000053E-3</v>
      </c>
      <c r="ED14" s="45">
        <f t="shared" si="31"/>
        <v>-6.0000000000000053E-3</v>
      </c>
      <c r="EE14" s="45" t="e">
        <f t="shared" ref="EE14:EU14" si="38">CN5-BC$5</f>
        <v>#VALUE!</v>
      </c>
      <c r="EF14" s="45">
        <f t="shared" si="38"/>
        <v>-6.0000000000000053E-3</v>
      </c>
      <c r="EG14" s="45">
        <f t="shared" si="38"/>
        <v>0</v>
      </c>
      <c r="EH14" s="45">
        <f t="shared" si="38"/>
        <v>0</v>
      </c>
      <c r="EI14" s="45">
        <f t="shared" si="38"/>
        <v>0</v>
      </c>
      <c r="EJ14" s="45">
        <f t="shared" si="38"/>
        <v>7.0000000000000062E-3</v>
      </c>
      <c r="EK14" s="45">
        <f t="shared" si="38"/>
        <v>6.9999999999999785E-3</v>
      </c>
      <c r="EL14" s="45">
        <f t="shared" si="38"/>
        <v>7.0000000000000062E-3</v>
      </c>
      <c r="EM14" s="45" t="e">
        <f t="shared" si="38"/>
        <v>#VALUE!</v>
      </c>
      <c r="EN14" s="45" t="e">
        <f t="shared" si="38"/>
        <v>#VALUE!</v>
      </c>
      <c r="EO14" s="45">
        <f t="shared" si="38"/>
        <v>-8.0000000000000071E-3</v>
      </c>
      <c r="EP14" s="45">
        <f t="shared" si="38"/>
        <v>-8.0000000000000071E-3</v>
      </c>
      <c r="EQ14" s="45" t="e">
        <f t="shared" si="38"/>
        <v>#VALUE!</v>
      </c>
      <c r="ER14" s="45" t="e">
        <f t="shared" si="38"/>
        <v>#VALUE!</v>
      </c>
      <c r="ES14" s="45" t="e">
        <f t="shared" si="38"/>
        <v>#VALUE!</v>
      </c>
      <c r="ET14" s="45" t="e">
        <f t="shared" si="38"/>
        <v>#VALUE!</v>
      </c>
      <c r="EU14" s="45" t="e">
        <f t="shared" si="38"/>
        <v>#VALUE!</v>
      </c>
      <c r="EV14" s="45" t="e">
        <f>DE5-BT$5</f>
        <v>#VALUE!</v>
      </c>
    </row>
    <row r="15" spans="2:152">
      <c r="AL15" s="41">
        <v>13</v>
      </c>
      <c r="AM15" s="39" t="s">
        <v>2031</v>
      </c>
      <c r="AN15" s="42">
        <f t="shared" ref="AN15:BJ15" si="39">D5+D7+D10</f>
        <v>0.22599999999999998</v>
      </c>
      <c r="AO15" s="42">
        <f t="shared" si="39"/>
        <v>0.19600000000000001</v>
      </c>
      <c r="AP15" s="42">
        <f t="shared" si="39"/>
        <v>0.22599999999999998</v>
      </c>
      <c r="AQ15" s="42">
        <f t="shared" si="39"/>
        <v>0.21200000000000002</v>
      </c>
      <c r="AR15" s="42">
        <f t="shared" si="39"/>
        <v>0.14200000000000002</v>
      </c>
      <c r="AS15" s="42">
        <f t="shared" si="39"/>
        <v>4.2999999999999997E-2</v>
      </c>
      <c r="AT15" s="42">
        <f t="shared" si="39"/>
        <v>8.4000000000000005E-2</v>
      </c>
      <c r="AU15" s="42">
        <f t="shared" si="39"/>
        <v>8.4000000000000005E-2</v>
      </c>
      <c r="AV15" s="42">
        <f t="shared" si="39"/>
        <v>7.4999999999999997E-2</v>
      </c>
      <c r="AW15" s="42">
        <f t="shared" si="39"/>
        <v>8.5000000000000006E-2</v>
      </c>
      <c r="AX15" s="42">
        <f t="shared" si="39"/>
        <v>8.5000000000000006E-2</v>
      </c>
      <c r="AY15" s="42">
        <f t="shared" si="39"/>
        <v>5.5999999999999994E-2</v>
      </c>
      <c r="AZ15" s="42">
        <f t="shared" si="39"/>
        <v>5.5999999999999994E-2</v>
      </c>
      <c r="BA15" s="42">
        <f t="shared" si="39"/>
        <v>5.2999999999999999E-2</v>
      </c>
      <c r="BB15" s="42">
        <f t="shared" si="39"/>
        <v>5.1999999999999998E-2</v>
      </c>
      <c r="BC15" s="42">
        <f t="shared" si="39"/>
        <v>5.5999999999999994E-2</v>
      </c>
      <c r="BD15" s="42">
        <f t="shared" si="39"/>
        <v>5.5999999999999994E-2</v>
      </c>
      <c r="BE15" s="42">
        <f t="shared" si="39"/>
        <v>0.08</v>
      </c>
      <c r="BF15" s="42">
        <f t="shared" si="39"/>
        <v>0.08</v>
      </c>
      <c r="BG15" s="42">
        <f t="shared" si="39"/>
        <v>0.106</v>
      </c>
      <c r="BH15" s="42">
        <f t="shared" si="39"/>
        <v>6.6000000000000003E-2</v>
      </c>
      <c r="BI15" s="42">
        <f t="shared" si="39"/>
        <v>8.4000000000000005E-2</v>
      </c>
      <c r="BJ15" s="42">
        <f t="shared" si="39"/>
        <v>6.7000000000000004E-2</v>
      </c>
      <c r="BK15" s="42">
        <f t="shared" ref="BK15:BT15" si="40">AA5+AA7+AA10</f>
        <v>6.4000000000000001E-2</v>
      </c>
      <c r="BL15" s="42">
        <f t="shared" si="40"/>
        <v>6.4000000000000001E-2</v>
      </c>
      <c r="BM15" s="42">
        <f t="shared" si="40"/>
        <v>0.121</v>
      </c>
      <c r="BN15" s="42">
        <f t="shared" si="40"/>
        <v>0.11299999999999999</v>
      </c>
      <c r="BO15" s="42">
        <f t="shared" si="40"/>
        <v>5.3000000000000005E-2</v>
      </c>
      <c r="BP15" s="42">
        <f t="shared" si="40"/>
        <v>7.1999999999999995E-2</v>
      </c>
      <c r="BQ15" s="42">
        <f t="shared" si="40"/>
        <v>7.1999999999999995E-2</v>
      </c>
      <c r="BR15" s="42">
        <f t="shared" si="40"/>
        <v>5.7999999999999996E-2</v>
      </c>
      <c r="BS15" s="42">
        <f t="shared" si="40"/>
        <v>5.6999999999999995E-2</v>
      </c>
      <c r="BT15" s="42">
        <f t="shared" si="40"/>
        <v>5.6999999999999995E-2</v>
      </c>
      <c r="BU15" s="496"/>
      <c r="BW15" s="41">
        <v>13</v>
      </c>
      <c r="BX15" s="39" t="s">
        <v>113</v>
      </c>
      <c r="BY15" s="42">
        <v>0.23900000000000002</v>
      </c>
      <c r="BZ15" s="42">
        <v>0.20899999999999999</v>
      </c>
      <c r="CA15" s="42">
        <v>0.23900000000000002</v>
      </c>
      <c r="CB15" s="42">
        <v>0.22500000000000001</v>
      </c>
      <c r="CC15" s="452" t="s">
        <v>2127</v>
      </c>
      <c r="CD15" s="42">
        <v>5.3999999999999992E-2</v>
      </c>
      <c r="CE15" s="452" t="s">
        <v>2127</v>
      </c>
      <c r="CF15" s="452" t="s">
        <v>2127</v>
      </c>
      <c r="CG15" s="42">
        <v>9.7000000000000003E-2</v>
      </c>
      <c r="CH15" s="42">
        <v>9.4E-2</v>
      </c>
      <c r="CI15" s="42">
        <v>9.4E-2</v>
      </c>
      <c r="CJ15" s="452" t="s">
        <v>2127</v>
      </c>
      <c r="CK15" s="42">
        <v>6.2999999999999987E-2</v>
      </c>
      <c r="CL15" s="42">
        <v>0.06</v>
      </c>
      <c r="CM15" s="42">
        <v>5.8999999999999997E-2</v>
      </c>
      <c r="CN15" s="452" t="s">
        <v>2127</v>
      </c>
      <c r="CO15" s="42">
        <v>6.2999999999999987E-2</v>
      </c>
      <c r="CP15" s="42">
        <v>9.2999999999999999E-2</v>
      </c>
      <c r="CQ15" s="42">
        <v>9.2999999999999999E-2</v>
      </c>
      <c r="CR15" s="42">
        <v>0.11899999999999999</v>
      </c>
      <c r="CS15" s="42">
        <v>0.08</v>
      </c>
      <c r="CT15" s="42">
        <v>9.8000000000000004E-2</v>
      </c>
      <c r="CU15" s="42">
        <v>8.1000000000000003E-2</v>
      </c>
      <c r="CV15" s="452" t="s">
        <v>2127</v>
      </c>
      <c r="CW15" s="452" t="s">
        <v>2127</v>
      </c>
      <c r="CX15" s="458">
        <v>0.14799999999999999</v>
      </c>
      <c r="CY15" s="458">
        <v>0.14000000000000001</v>
      </c>
      <c r="CZ15" s="452" t="s">
        <v>2127</v>
      </c>
      <c r="DA15" s="452" t="s">
        <v>2127</v>
      </c>
      <c r="DB15" s="452" t="s">
        <v>2127</v>
      </c>
      <c r="DC15" s="452" t="s">
        <v>2127</v>
      </c>
      <c r="DD15" s="452" t="s">
        <v>2127</v>
      </c>
      <c r="DE15" s="452" t="s">
        <v>2127</v>
      </c>
      <c r="DF15" s="496"/>
      <c r="DG15" s="496"/>
      <c r="DH15" s="496"/>
      <c r="DI15" s="496"/>
      <c r="DJ15" s="496"/>
      <c r="DK15" s="496"/>
      <c r="DM15" s="41">
        <v>3</v>
      </c>
      <c r="DN15" s="41">
        <v>4</v>
      </c>
      <c r="DO15" s="41" t="str">
        <f t="shared" si="2"/>
        <v>処遇加算Ⅰ特定加算Ⅱベア加算から新加算Ⅳ</v>
      </c>
      <c r="DP15" s="45">
        <f t="shared" si="31"/>
        <v>-0.10099999999999998</v>
      </c>
      <c r="DQ15" s="45">
        <f t="shared" si="31"/>
        <v>-8.0999999999999989E-2</v>
      </c>
      <c r="DR15" s="45">
        <f t="shared" si="31"/>
        <v>-0.10099999999999998</v>
      </c>
      <c r="DS15" s="45">
        <f t="shared" si="31"/>
        <v>-9.0999999999999998E-2</v>
      </c>
      <c r="DT15" s="45" t="e">
        <f t="shared" si="31"/>
        <v>#VALUE!</v>
      </c>
      <c r="DU15" s="45">
        <f t="shared" si="31"/>
        <v>-1.2999999999999998E-2</v>
      </c>
      <c r="DV15" s="45" t="e">
        <f t="shared" si="31"/>
        <v>#VALUE!</v>
      </c>
      <c r="DW15" s="45" t="e">
        <f t="shared" si="31"/>
        <v>#VALUE!</v>
      </c>
      <c r="DX15" s="45">
        <f t="shared" si="31"/>
        <v>-1.1999999999999997E-2</v>
      </c>
      <c r="DY15" s="45">
        <f t="shared" si="31"/>
        <v>-4.1000000000000009E-2</v>
      </c>
      <c r="DZ15" s="45">
        <f t="shared" si="31"/>
        <v>-4.1000000000000009E-2</v>
      </c>
      <c r="EA15" s="45">
        <f t="shared" si="31"/>
        <v>-2.3000000000000007E-2</v>
      </c>
      <c r="EB15" s="45">
        <f t="shared" si="31"/>
        <v>-2.3000000000000007E-2</v>
      </c>
      <c r="EC15" s="45">
        <f t="shared" si="31"/>
        <v>-2.2000000000000006E-2</v>
      </c>
      <c r="ED15" s="45">
        <f t="shared" si="31"/>
        <v>-2.0000000000000004E-2</v>
      </c>
      <c r="EE15" s="45" t="e">
        <f t="shared" ref="EE15:EU15" si="41">CN6-BC$5</f>
        <v>#VALUE!</v>
      </c>
      <c r="EF15" s="45">
        <f t="shared" si="41"/>
        <v>-2.3000000000000007E-2</v>
      </c>
      <c r="EG15" s="45">
        <f t="shared" si="41"/>
        <v>-2.3000000000000007E-2</v>
      </c>
      <c r="EH15" s="45">
        <f t="shared" si="41"/>
        <v>-2.3000000000000007E-2</v>
      </c>
      <c r="EI15" s="45">
        <f t="shared" si="41"/>
        <v>-3.9999999999999952E-2</v>
      </c>
      <c r="EJ15" s="45">
        <f t="shared" si="41"/>
        <v>-1.4999999999999999E-2</v>
      </c>
      <c r="EK15" s="45">
        <f t="shared" si="41"/>
        <v>-2.6999999999999996E-2</v>
      </c>
      <c r="EL15" s="45">
        <f t="shared" si="41"/>
        <v>-1.6E-2</v>
      </c>
      <c r="EM15" s="45" t="e">
        <f t="shared" si="41"/>
        <v>#VALUE!</v>
      </c>
      <c r="EN15" s="45" t="e">
        <f t="shared" si="41"/>
        <v>#VALUE!</v>
      </c>
      <c r="EO15" s="45">
        <f t="shared" si="41"/>
        <v>-3.5000000000000031E-2</v>
      </c>
      <c r="EP15" s="45">
        <f t="shared" si="41"/>
        <v>-2.8999999999999998E-2</v>
      </c>
      <c r="EQ15" s="45" t="e">
        <f t="shared" si="41"/>
        <v>#VALUE!</v>
      </c>
      <c r="ER15" s="45" t="e">
        <f t="shared" si="41"/>
        <v>#VALUE!</v>
      </c>
      <c r="ES15" s="45" t="e">
        <f t="shared" si="41"/>
        <v>#VALUE!</v>
      </c>
      <c r="ET15" s="45" t="e">
        <f t="shared" si="41"/>
        <v>#VALUE!</v>
      </c>
      <c r="EU15" s="45" t="e">
        <f t="shared" si="41"/>
        <v>#VALUE!</v>
      </c>
      <c r="EV15" s="45" t="e">
        <f>DE6-BT$5</f>
        <v>#VALUE!</v>
      </c>
    </row>
    <row r="16" spans="2:152">
      <c r="AL16" s="41">
        <v>14</v>
      </c>
      <c r="AM16" s="39" t="s">
        <v>2034</v>
      </c>
      <c r="AN16" s="42">
        <f t="shared" ref="AN16:BJ16" si="42">D5+D7+D11</f>
        <v>0.18099999999999999</v>
      </c>
      <c r="AO16" s="42">
        <f t="shared" si="42"/>
        <v>0.15100000000000002</v>
      </c>
      <c r="AP16" s="42">
        <f t="shared" si="42"/>
        <v>0.18099999999999999</v>
      </c>
      <c r="AQ16" s="42">
        <f t="shared" si="42"/>
        <v>0.16700000000000001</v>
      </c>
      <c r="AR16" s="42">
        <f t="shared" si="42"/>
        <v>9.7000000000000003E-2</v>
      </c>
      <c r="AS16" s="42">
        <f t="shared" si="42"/>
        <v>3.2000000000000001E-2</v>
      </c>
      <c r="AT16" s="42">
        <f t="shared" si="42"/>
        <v>5.6000000000000008E-2</v>
      </c>
      <c r="AU16" s="42">
        <f t="shared" si="42"/>
        <v>5.6000000000000008E-2</v>
      </c>
      <c r="AV16" s="42">
        <f t="shared" si="42"/>
        <v>4.7E-2</v>
      </c>
      <c r="AW16" s="42">
        <f t="shared" si="42"/>
        <v>6.7000000000000004E-2</v>
      </c>
      <c r="AX16" s="42">
        <f t="shared" si="42"/>
        <v>6.7000000000000004E-2</v>
      </c>
      <c r="AY16" s="42">
        <f t="shared" si="42"/>
        <v>4.2999999999999997E-2</v>
      </c>
      <c r="AZ16" s="42">
        <f t="shared" si="42"/>
        <v>4.2999999999999997E-2</v>
      </c>
      <c r="BA16" s="42">
        <f t="shared" si="42"/>
        <v>0.04</v>
      </c>
      <c r="BB16" s="42">
        <f t="shared" si="42"/>
        <v>3.9E-2</v>
      </c>
      <c r="BC16" s="42">
        <f t="shared" si="42"/>
        <v>4.2999999999999997E-2</v>
      </c>
      <c r="BD16" s="42">
        <f t="shared" si="42"/>
        <v>4.2999999999999997E-2</v>
      </c>
      <c r="BE16" s="42">
        <f t="shared" si="42"/>
        <v>5.4000000000000006E-2</v>
      </c>
      <c r="BF16" s="42">
        <f t="shared" si="42"/>
        <v>5.4000000000000006E-2</v>
      </c>
      <c r="BG16" s="42">
        <f t="shared" si="42"/>
        <v>0.08</v>
      </c>
      <c r="BH16" s="42">
        <f t="shared" si="42"/>
        <v>4.5999999999999999E-2</v>
      </c>
      <c r="BI16" s="42">
        <f t="shared" si="42"/>
        <v>6.4000000000000001E-2</v>
      </c>
      <c r="BJ16" s="42">
        <f t="shared" si="42"/>
        <v>4.7E-2</v>
      </c>
      <c r="BK16" s="42">
        <f t="shared" ref="BK16:BT16" si="43">AA5+AA7+AA11</f>
        <v>4.3999999999999997E-2</v>
      </c>
      <c r="BL16" s="42">
        <f t="shared" si="43"/>
        <v>4.3999999999999997E-2</v>
      </c>
      <c r="BM16" s="42">
        <f t="shared" si="43"/>
        <v>8.299999999999999E-2</v>
      </c>
      <c r="BN16" s="42">
        <f t="shared" si="43"/>
        <v>7.4999999999999997E-2</v>
      </c>
      <c r="BO16" s="42">
        <f t="shared" si="43"/>
        <v>4.2000000000000003E-2</v>
      </c>
      <c r="BP16" s="42">
        <f t="shared" si="43"/>
        <v>5.3999999999999999E-2</v>
      </c>
      <c r="BQ16" s="42">
        <f t="shared" si="43"/>
        <v>5.3999999999999999E-2</v>
      </c>
      <c r="BR16" s="42">
        <f t="shared" si="43"/>
        <v>4.4999999999999998E-2</v>
      </c>
      <c r="BS16" s="42">
        <f t="shared" si="43"/>
        <v>4.3999999999999997E-2</v>
      </c>
      <c r="BT16" s="42">
        <f t="shared" si="43"/>
        <v>4.3999999999999997E-2</v>
      </c>
      <c r="BU16" s="496"/>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2"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8">
        <v>6.0999999999999999E-2</v>
      </c>
      <c r="CW16" s="458">
        <v>6.0999999999999999E-2</v>
      </c>
      <c r="CX16" s="458">
        <v>0.11399999999999999</v>
      </c>
      <c r="CY16" s="458">
        <v>0.106</v>
      </c>
      <c r="CZ16" s="458">
        <v>5.4000000000000006E-2</v>
      </c>
      <c r="DA16" s="458">
        <v>6.7000000000000004E-2</v>
      </c>
      <c r="DB16" s="458">
        <v>6.7000000000000004E-2</v>
      </c>
      <c r="DC16" s="458">
        <v>5.3999999999999999E-2</v>
      </c>
      <c r="DD16" s="458">
        <v>5.2999999999999999E-2</v>
      </c>
      <c r="DE16" s="458">
        <v>5.2999999999999999E-2</v>
      </c>
      <c r="DF16" s="496"/>
      <c r="DG16" s="496"/>
      <c r="DH16" s="496"/>
      <c r="DI16" s="496"/>
      <c r="DJ16" s="496"/>
      <c r="DK16" s="496"/>
      <c r="DM16" s="41">
        <v>4</v>
      </c>
      <c r="DN16" s="41">
        <v>1</v>
      </c>
      <c r="DO16" s="41" t="str">
        <f t="shared" si="2"/>
        <v>処遇加算Ⅰ特定加算Ⅱベア加算なしから新加算Ⅰ</v>
      </c>
      <c r="DP16" s="45">
        <f t="shared" ref="DP16:ED19" si="44">BY3-AN$6</f>
        <v>8.8000000000000023E-2</v>
      </c>
      <c r="DQ16" s="45">
        <f t="shared" si="44"/>
        <v>8.8000000000000023E-2</v>
      </c>
      <c r="DR16" s="45">
        <f t="shared" si="44"/>
        <v>8.8000000000000023E-2</v>
      </c>
      <c r="DS16" s="45">
        <f t="shared" si="44"/>
        <v>8.8000000000000023E-2</v>
      </c>
      <c r="DT16" s="45" t="e">
        <f t="shared" si="44"/>
        <v>#VALUE!</v>
      </c>
      <c r="DU16" s="45">
        <f t="shared" si="44"/>
        <v>2.3999999999999994E-2</v>
      </c>
      <c r="DV16" s="45" t="e">
        <f t="shared" si="44"/>
        <v>#VALUE!</v>
      </c>
      <c r="DW16" s="45" t="e">
        <f t="shared" si="44"/>
        <v>#VALUE!</v>
      </c>
      <c r="DX16" s="45">
        <f t="shared" si="44"/>
        <v>5.4000000000000006E-2</v>
      </c>
      <c r="DY16" s="45">
        <f t="shared" si="44"/>
        <v>3.5000000000000003E-2</v>
      </c>
      <c r="DZ16" s="45">
        <f t="shared" si="44"/>
        <v>3.5000000000000003E-2</v>
      </c>
      <c r="EA16" s="45">
        <f t="shared" si="44"/>
        <v>2.3999999999999994E-2</v>
      </c>
      <c r="EB16" s="45">
        <f t="shared" si="44"/>
        <v>2.3999999999999994E-2</v>
      </c>
      <c r="EC16" s="45">
        <f t="shared" si="44"/>
        <v>2.3999999999999994E-2</v>
      </c>
      <c r="ED16" s="45">
        <f t="shared" si="44"/>
        <v>2.3999999999999994E-2</v>
      </c>
      <c r="EE16" s="45" t="e">
        <f t="shared" ref="EE16:EU16" si="45">CN3-BC$6</f>
        <v>#VALUE!</v>
      </c>
      <c r="EF16" s="45">
        <f t="shared" si="45"/>
        <v>2.3999999999999994E-2</v>
      </c>
      <c r="EG16" s="45">
        <f t="shared" si="45"/>
        <v>4.5000000000000026E-2</v>
      </c>
      <c r="EH16" s="45">
        <f t="shared" si="45"/>
        <v>4.5000000000000026E-2</v>
      </c>
      <c r="EI16" s="45">
        <f t="shared" si="45"/>
        <v>4.4999999999999984E-2</v>
      </c>
      <c r="EJ16" s="45">
        <f t="shared" si="45"/>
        <v>4.0000000000000008E-2</v>
      </c>
      <c r="EK16" s="45">
        <f t="shared" si="45"/>
        <v>3.999999999999998E-2</v>
      </c>
      <c r="EL16" s="45">
        <f t="shared" si="45"/>
        <v>4.0000000000000008E-2</v>
      </c>
      <c r="EM16" s="45" t="e">
        <f t="shared" si="45"/>
        <v>#VALUE!</v>
      </c>
      <c r="EN16" s="45" t="e">
        <f t="shared" si="45"/>
        <v>#VALUE!</v>
      </c>
      <c r="EO16" s="45">
        <f t="shared" si="45"/>
        <v>7.3000000000000009E-2</v>
      </c>
      <c r="EP16" s="45">
        <f t="shared" si="45"/>
        <v>7.3000000000000009E-2</v>
      </c>
      <c r="EQ16" s="45" t="e">
        <f t="shared" si="45"/>
        <v>#VALUE!</v>
      </c>
      <c r="ER16" s="45" t="e">
        <f t="shared" si="45"/>
        <v>#VALUE!</v>
      </c>
      <c r="ES16" s="45" t="e">
        <f t="shared" si="45"/>
        <v>#VALUE!</v>
      </c>
      <c r="ET16" s="45" t="e">
        <f t="shared" si="45"/>
        <v>#VALUE!</v>
      </c>
      <c r="EU16" s="45" t="e">
        <f t="shared" si="45"/>
        <v>#VALUE!</v>
      </c>
      <c r="EV16" s="45" t="e">
        <f>DE3-BT$6</f>
        <v>#VALUE!</v>
      </c>
    </row>
    <row r="17" spans="38:152">
      <c r="AL17" s="41">
        <v>15</v>
      </c>
      <c r="AM17" s="39" t="s">
        <v>2033</v>
      </c>
      <c r="AN17" s="42">
        <f t="shared" ref="AN17:BJ17" si="46">D5+D8+D10</f>
        <v>0.21100000000000002</v>
      </c>
      <c r="AO17" s="42">
        <f t="shared" si="46"/>
        <v>0.18099999999999999</v>
      </c>
      <c r="AP17" s="42">
        <f t="shared" si="46"/>
        <v>0.21100000000000002</v>
      </c>
      <c r="AQ17" s="42">
        <f t="shared" si="46"/>
        <v>0.19700000000000001</v>
      </c>
      <c r="AR17" s="42" t="e">
        <f t="shared" si="46"/>
        <v>#VALUE!</v>
      </c>
      <c r="AS17" s="42">
        <f t="shared" si="46"/>
        <v>4.1999999999999996E-2</v>
      </c>
      <c r="AT17" s="42" t="e">
        <f t="shared" si="46"/>
        <v>#VALUE!</v>
      </c>
      <c r="AU17" s="42" t="e">
        <f t="shared" si="46"/>
        <v>#VALUE!</v>
      </c>
      <c r="AV17" s="42">
        <f t="shared" si="46"/>
        <v>7.2999999999999995E-2</v>
      </c>
      <c r="AW17" s="42">
        <f t="shared" si="46"/>
        <v>8.1000000000000003E-2</v>
      </c>
      <c r="AX17" s="42">
        <f t="shared" si="46"/>
        <v>8.1000000000000003E-2</v>
      </c>
      <c r="AY17" s="42">
        <f t="shared" si="46"/>
        <v>5.3999999999999992E-2</v>
      </c>
      <c r="AZ17" s="42">
        <f t="shared" si="46"/>
        <v>5.3999999999999992E-2</v>
      </c>
      <c r="BA17" s="42">
        <f t="shared" si="46"/>
        <v>5.0999999999999997E-2</v>
      </c>
      <c r="BB17" s="42">
        <f t="shared" si="46"/>
        <v>4.9999999999999996E-2</v>
      </c>
      <c r="BC17" s="42" t="e">
        <f t="shared" si="46"/>
        <v>#VALUE!</v>
      </c>
      <c r="BD17" s="42">
        <f t="shared" si="46"/>
        <v>5.3999999999999992E-2</v>
      </c>
      <c r="BE17" s="42">
        <f t="shared" si="46"/>
        <v>7.6999999999999999E-2</v>
      </c>
      <c r="BF17" s="42">
        <f t="shared" si="46"/>
        <v>7.6999999999999999E-2</v>
      </c>
      <c r="BG17" s="42">
        <f t="shared" si="46"/>
        <v>0.10299999999999999</v>
      </c>
      <c r="BH17" s="42">
        <f t="shared" si="46"/>
        <v>6.3E-2</v>
      </c>
      <c r="BI17" s="42">
        <f t="shared" si="46"/>
        <v>8.1000000000000003E-2</v>
      </c>
      <c r="BJ17" s="42">
        <f t="shared" si="46"/>
        <v>6.4000000000000001E-2</v>
      </c>
      <c r="BK17" s="42" t="e">
        <f t="shared" ref="BK17:BT17" si="47">AA5+AA8+AA10</f>
        <v>#VALUE!</v>
      </c>
      <c r="BL17" s="42" t="e">
        <f t="shared" si="47"/>
        <v>#VALUE!</v>
      </c>
      <c r="BM17" s="42">
        <f t="shared" si="47"/>
        <v>0.11699999999999999</v>
      </c>
      <c r="BN17" s="42">
        <f t="shared" si="47"/>
        <v>0.10900000000000001</v>
      </c>
      <c r="BO17" s="42" t="e">
        <f t="shared" si="47"/>
        <v>#VALUE!</v>
      </c>
      <c r="BP17" s="42" t="e">
        <f t="shared" si="47"/>
        <v>#VALUE!</v>
      </c>
      <c r="BQ17" s="42" t="e">
        <f t="shared" si="47"/>
        <v>#VALUE!</v>
      </c>
      <c r="BR17" s="42" t="e">
        <f t="shared" si="47"/>
        <v>#VALUE!</v>
      </c>
      <c r="BS17" s="42" t="e">
        <f t="shared" si="47"/>
        <v>#VALUE!</v>
      </c>
      <c r="BT17" s="42" t="e">
        <f t="shared" si="47"/>
        <v>#VALUE!</v>
      </c>
      <c r="BU17" s="496"/>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2"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8">
        <v>7.5999999999999998E-2</v>
      </c>
      <c r="CW17" s="458">
        <v>7.5999999999999998E-2</v>
      </c>
      <c r="CX17" s="458">
        <v>0.10299999999999999</v>
      </c>
      <c r="CY17" s="458">
        <v>8.8999999999999996E-2</v>
      </c>
      <c r="CZ17" s="458">
        <v>5.6000000000000008E-2</v>
      </c>
      <c r="DA17" s="458">
        <v>6.3E-2</v>
      </c>
      <c r="DB17" s="458">
        <v>6.3E-2</v>
      </c>
      <c r="DC17" s="458">
        <v>5.8000000000000003E-2</v>
      </c>
      <c r="DD17" s="458">
        <v>5.6000000000000001E-2</v>
      </c>
      <c r="DE17" s="458">
        <v>5.6000000000000001E-2</v>
      </c>
      <c r="DF17" s="496"/>
      <c r="DG17" s="496"/>
      <c r="DH17" s="496"/>
      <c r="DI17" s="496"/>
      <c r="DJ17" s="496"/>
      <c r="DK17" s="496"/>
      <c r="DM17" s="41">
        <v>4</v>
      </c>
      <c r="DN17" s="41">
        <v>2</v>
      </c>
      <c r="DO17" s="41" t="str">
        <f t="shared" si="2"/>
        <v>処遇加算Ⅰ特定加算Ⅱベア加算なしから新加算Ⅱ</v>
      </c>
      <c r="DP17" s="45">
        <f t="shared" si="44"/>
        <v>7.3000000000000009E-2</v>
      </c>
      <c r="DQ17" s="45">
        <f t="shared" si="44"/>
        <v>7.3000000000000009E-2</v>
      </c>
      <c r="DR17" s="45">
        <f t="shared" si="44"/>
        <v>7.3000000000000009E-2</v>
      </c>
      <c r="DS17" s="45">
        <f t="shared" si="44"/>
        <v>7.3000000000000009E-2</v>
      </c>
      <c r="DT17" s="45" t="e">
        <f t="shared" si="44"/>
        <v>#VALUE!</v>
      </c>
      <c r="DU17" s="45">
        <f t="shared" si="44"/>
        <v>2.2999999999999993E-2</v>
      </c>
      <c r="DV17" s="45" t="e">
        <f t="shared" si="44"/>
        <v>#VALUE!</v>
      </c>
      <c r="DW17" s="45" t="e">
        <f t="shared" si="44"/>
        <v>#VALUE!</v>
      </c>
      <c r="DX17" s="45">
        <f t="shared" si="44"/>
        <v>5.2000000000000005E-2</v>
      </c>
      <c r="DY17" s="45">
        <f t="shared" si="44"/>
        <v>3.1E-2</v>
      </c>
      <c r="DZ17" s="45">
        <f t="shared" si="44"/>
        <v>3.1E-2</v>
      </c>
      <c r="EA17" s="45">
        <f t="shared" si="44"/>
        <v>2.1999999999999992E-2</v>
      </c>
      <c r="EB17" s="45">
        <f t="shared" si="44"/>
        <v>2.1999999999999992E-2</v>
      </c>
      <c r="EC17" s="45">
        <f t="shared" si="44"/>
        <v>2.1999999999999992E-2</v>
      </c>
      <c r="ED17" s="45">
        <f t="shared" si="44"/>
        <v>2.1999999999999992E-2</v>
      </c>
      <c r="EE17" s="45" t="e">
        <f t="shared" ref="EE17:EU17" si="48">CN4-BC$6</f>
        <v>#VALUE!</v>
      </c>
      <c r="EF17" s="45">
        <f t="shared" si="48"/>
        <v>2.1999999999999992E-2</v>
      </c>
      <c r="EG17" s="45">
        <f t="shared" si="48"/>
        <v>4.2000000000000023E-2</v>
      </c>
      <c r="EH17" s="45">
        <f t="shared" si="48"/>
        <v>4.2000000000000023E-2</v>
      </c>
      <c r="EI17" s="45">
        <f t="shared" si="48"/>
        <v>4.1999999999999982E-2</v>
      </c>
      <c r="EJ17" s="45">
        <f t="shared" si="48"/>
        <v>3.7000000000000005E-2</v>
      </c>
      <c r="EK17" s="45">
        <f t="shared" si="48"/>
        <v>3.6999999999999977E-2</v>
      </c>
      <c r="EL17" s="45">
        <f t="shared" si="48"/>
        <v>3.7000000000000005E-2</v>
      </c>
      <c r="EM17" s="45" t="e">
        <f t="shared" si="48"/>
        <v>#VALUE!</v>
      </c>
      <c r="EN17" s="45" t="e">
        <f t="shared" si="48"/>
        <v>#VALUE!</v>
      </c>
      <c r="EO17" s="45">
        <f t="shared" si="48"/>
        <v>6.9000000000000006E-2</v>
      </c>
      <c r="EP17" s="45">
        <f t="shared" si="48"/>
        <v>6.9000000000000006E-2</v>
      </c>
      <c r="EQ17" s="45" t="e">
        <f t="shared" si="48"/>
        <v>#VALUE!</v>
      </c>
      <c r="ER17" s="45" t="e">
        <f t="shared" si="48"/>
        <v>#VALUE!</v>
      </c>
      <c r="ES17" s="45" t="e">
        <f t="shared" si="48"/>
        <v>#VALUE!</v>
      </c>
      <c r="ET17" s="45" t="e">
        <f t="shared" si="48"/>
        <v>#VALUE!</v>
      </c>
      <c r="EU17" s="45" t="e">
        <f t="shared" si="48"/>
        <v>#VALUE!</v>
      </c>
      <c r="EV17" s="45" t="e">
        <f>DE4-BT$6</f>
        <v>#VALUE!</v>
      </c>
    </row>
    <row r="18" spans="38:152">
      <c r="AL18" s="41">
        <v>16</v>
      </c>
      <c r="AM18" s="39" t="s">
        <v>2036</v>
      </c>
      <c r="AN18" s="42">
        <f t="shared" ref="AN18:BJ18" si="49">D5+D8+D11</f>
        <v>0.16600000000000001</v>
      </c>
      <c r="AO18" s="42">
        <f t="shared" si="49"/>
        <v>0.13600000000000001</v>
      </c>
      <c r="AP18" s="42">
        <f t="shared" si="49"/>
        <v>0.16600000000000001</v>
      </c>
      <c r="AQ18" s="42">
        <f t="shared" si="49"/>
        <v>0.152</v>
      </c>
      <c r="AR18" s="42" t="e">
        <f t="shared" si="49"/>
        <v>#VALUE!</v>
      </c>
      <c r="AS18" s="42">
        <f t="shared" si="49"/>
        <v>3.1E-2</v>
      </c>
      <c r="AT18" s="42" t="e">
        <f t="shared" si="49"/>
        <v>#VALUE!</v>
      </c>
      <c r="AU18" s="42" t="e">
        <f t="shared" si="49"/>
        <v>#VALUE!</v>
      </c>
      <c r="AV18" s="42">
        <f t="shared" si="49"/>
        <v>4.4999999999999998E-2</v>
      </c>
      <c r="AW18" s="42">
        <f t="shared" si="49"/>
        <v>6.3E-2</v>
      </c>
      <c r="AX18" s="42">
        <f t="shared" si="49"/>
        <v>6.3E-2</v>
      </c>
      <c r="AY18" s="42">
        <f t="shared" si="49"/>
        <v>4.0999999999999995E-2</v>
      </c>
      <c r="AZ18" s="42">
        <f t="shared" si="49"/>
        <v>4.0999999999999995E-2</v>
      </c>
      <c r="BA18" s="42">
        <f t="shared" si="49"/>
        <v>3.7999999999999999E-2</v>
      </c>
      <c r="BB18" s="42">
        <f t="shared" si="49"/>
        <v>3.6999999999999998E-2</v>
      </c>
      <c r="BC18" s="42" t="e">
        <f t="shared" si="49"/>
        <v>#VALUE!</v>
      </c>
      <c r="BD18" s="42">
        <f t="shared" si="49"/>
        <v>4.0999999999999995E-2</v>
      </c>
      <c r="BE18" s="42">
        <f t="shared" si="49"/>
        <v>5.1000000000000004E-2</v>
      </c>
      <c r="BF18" s="42">
        <f t="shared" si="49"/>
        <v>5.1000000000000004E-2</v>
      </c>
      <c r="BG18" s="42">
        <f t="shared" si="49"/>
        <v>7.6999999999999999E-2</v>
      </c>
      <c r="BH18" s="42">
        <f t="shared" si="49"/>
        <v>4.3000000000000003E-2</v>
      </c>
      <c r="BI18" s="42">
        <f t="shared" si="49"/>
        <v>6.0999999999999999E-2</v>
      </c>
      <c r="BJ18" s="42">
        <f t="shared" si="49"/>
        <v>4.4000000000000004E-2</v>
      </c>
      <c r="BK18" s="42" t="e">
        <f t="shared" ref="BK18:BT18" si="50">AA5+AA8+AA11</f>
        <v>#VALUE!</v>
      </c>
      <c r="BL18" s="42" t="e">
        <f t="shared" si="50"/>
        <v>#VALUE!</v>
      </c>
      <c r="BM18" s="42">
        <f t="shared" si="50"/>
        <v>7.9000000000000001E-2</v>
      </c>
      <c r="BN18" s="42">
        <f t="shared" si="50"/>
        <v>7.1000000000000008E-2</v>
      </c>
      <c r="BO18" s="42" t="e">
        <f t="shared" si="50"/>
        <v>#VALUE!</v>
      </c>
      <c r="BP18" s="42" t="e">
        <f t="shared" si="50"/>
        <v>#VALUE!</v>
      </c>
      <c r="BQ18" s="42" t="e">
        <f t="shared" si="50"/>
        <v>#VALUE!</v>
      </c>
      <c r="BR18" s="42" t="e">
        <f t="shared" si="50"/>
        <v>#VALUE!</v>
      </c>
      <c r="BS18" s="42" t="e">
        <f t="shared" si="50"/>
        <v>#VALUE!</v>
      </c>
      <c r="BT18" s="42" t="e">
        <f t="shared" si="50"/>
        <v>#VALUE!</v>
      </c>
      <c r="BU18" s="496"/>
      <c r="BW18" s="41">
        <v>16</v>
      </c>
      <c r="BX18" s="39" t="s">
        <v>116</v>
      </c>
      <c r="BY18" s="42">
        <v>0.19400000000000001</v>
      </c>
      <c r="BZ18" s="42">
        <v>0.16400000000000001</v>
      </c>
      <c r="CA18" s="42">
        <v>0.19400000000000001</v>
      </c>
      <c r="CB18" s="42">
        <v>0.18</v>
      </c>
      <c r="CC18" s="452" t="s">
        <v>2127</v>
      </c>
      <c r="CD18" s="42">
        <v>4.2999999999999997E-2</v>
      </c>
      <c r="CE18" s="452" t="s">
        <v>2127</v>
      </c>
      <c r="CF18" s="452" t="s">
        <v>2127</v>
      </c>
      <c r="CG18" s="42">
        <v>6.9000000000000006E-2</v>
      </c>
      <c r="CH18" s="42">
        <v>7.5999999999999998E-2</v>
      </c>
      <c r="CI18" s="42">
        <v>7.5999999999999998E-2</v>
      </c>
      <c r="CJ18" s="452" t="s">
        <v>2127</v>
      </c>
      <c r="CK18" s="42">
        <v>4.9999999999999996E-2</v>
      </c>
      <c r="CL18" s="42">
        <v>4.7E-2</v>
      </c>
      <c r="CM18" s="42">
        <v>4.5999999999999999E-2</v>
      </c>
      <c r="CN18" s="452" t="s">
        <v>2127</v>
      </c>
      <c r="CO18" s="42">
        <v>4.9999999999999996E-2</v>
      </c>
      <c r="CP18" s="42">
        <v>6.7000000000000004E-2</v>
      </c>
      <c r="CQ18" s="42">
        <v>6.7000000000000004E-2</v>
      </c>
      <c r="CR18" s="42">
        <v>9.2999999999999999E-2</v>
      </c>
      <c r="CS18" s="42">
        <v>6.0000000000000005E-2</v>
      </c>
      <c r="CT18" s="42">
        <v>7.8E-2</v>
      </c>
      <c r="CU18" s="42">
        <v>6.1000000000000006E-2</v>
      </c>
      <c r="CV18" s="452" t="s">
        <v>2127</v>
      </c>
      <c r="CW18" s="452" t="s">
        <v>2127</v>
      </c>
      <c r="CX18" s="458">
        <v>0.11</v>
      </c>
      <c r="CY18" s="458">
        <v>0.10200000000000001</v>
      </c>
      <c r="CZ18" s="452" t="s">
        <v>2127</v>
      </c>
      <c r="DA18" s="452" t="s">
        <v>2127</v>
      </c>
      <c r="DB18" s="452" t="s">
        <v>2127</v>
      </c>
      <c r="DC18" s="452" t="s">
        <v>2127</v>
      </c>
      <c r="DD18" s="452" t="s">
        <v>2127</v>
      </c>
      <c r="DE18" s="452" t="s">
        <v>2127</v>
      </c>
      <c r="DF18" s="496"/>
      <c r="DG18" s="496"/>
      <c r="DH18" s="496"/>
      <c r="DI18" s="496"/>
      <c r="DJ18" s="496"/>
      <c r="DK18" s="496"/>
      <c r="DM18" s="41">
        <v>4</v>
      </c>
      <c r="DN18" s="41">
        <v>3</v>
      </c>
      <c r="DO18" s="41" t="str">
        <f t="shared" si="2"/>
        <v>処遇加算Ⅰ特定加算Ⅱベア加算なしから新加算Ⅲ</v>
      </c>
      <c r="DP18" s="45">
        <f t="shared" si="44"/>
        <v>1.8000000000000016E-2</v>
      </c>
      <c r="DQ18" s="45">
        <f t="shared" si="44"/>
        <v>1.8000000000000016E-2</v>
      </c>
      <c r="DR18" s="45">
        <f t="shared" si="44"/>
        <v>1.8000000000000016E-2</v>
      </c>
      <c r="DS18" s="45">
        <f t="shared" si="44"/>
        <v>1.8000000000000016E-2</v>
      </c>
      <c r="DT18" s="45" t="e">
        <f t="shared" si="44"/>
        <v>#VALUE!</v>
      </c>
      <c r="DU18" s="45">
        <f t="shared" si="44"/>
        <v>9.999999999999995E-3</v>
      </c>
      <c r="DV18" s="45" t="e">
        <f t="shared" si="44"/>
        <v>#VALUE!</v>
      </c>
      <c r="DW18" s="45" t="e">
        <f t="shared" si="44"/>
        <v>#VALUE!</v>
      </c>
      <c r="DX18" s="45">
        <f t="shared" si="44"/>
        <v>3.2999999999999988E-2</v>
      </c>
      <c r="DY18" s="45">
        <f t="shared" si="44"/>
        <v>-5.0000000000000044E-3</v>
      </c>
      <c r="DZ18" s="45">
        <f t="shared" si="44"/>
        <v>-5.0000000000000044E-3</v>
      </c>
      <c r="EA18" s="45">
        <f t="shared" si="44"/>
        <v>6.9999999999999923E-3</v>
      </c>
      <c r="EB18" s="45">
        <f t="shared" si="44"/>
        <v>6.9999999999999923E-3</v>
      </c>
      <c r="EC18" s="45">
        <f t="shared" si="44"/>
        <v>6.9999999999999923E-3</v>
      </c>
      <c r="ED18" s="45">
        <f t="shared" si="44"/>
        <v>6.9999999999999923E-3</v>
      </c>
      <c r="EE18" s="45" t="e">
        <f t="shared" ref="EE18:EU18" si="51">CN5-BC$6</f>
        <v>#VALUE!</v>
      </c>
      <c r="EF18" s="45">
        <f t="shared" si="51"/>
        <v>6.9999999999999923E-3</v>
      </c>
      <c r="EG18" s="45">
        <f t="shared" si="51"/>
        <v>2.6000000000000009E-2</v>
      </c>
      <c r="EH18" s="45">
        <f t="shared" si="51"/>
        <v>2.6000000000000009E-2</v>
      </c>
      <c r="EI18" s="45">
        <f t="shared" si="51"/>
        <v>2.6000000000000023E-2</v>
      </c>
      <c r="EJ18" s="45">
        <f t="shared" si="51"/>
        <v>2.700000000000001E-2</v>
      </c>
      <c r="EK18" s="45">
        <f t="shared" si="51"/>
        <v>2.6999999999999968E-2</v>
      </c>
      <c r="EL18" s="45">
        <f t="shared" si="51"/>
        <v>2.700000000000001E-2</v>
      </c>
      <c r="EM18" s="45" t="e">
        <f t="shared" si="51"/>
        <v>#VALUE!</v>
      </c>
      <c r="EN18" s="45" t="e">
        <f t="shared" si="51"/>
        <v>#VALUE!</v>
      </c>
      <c r="EO18" s="45">
        <f t="shared" si="51"/>
        <v>0.03</v>
      </c>
      <c r="EP18" s="45">
        <f t="shared" si="51"/>
        <v>0.03</v>
      </c>
      <c r="EQ18" s="45" t="e">
        <f t="shared" si="51"/>
        <v>#VALUE!</v>
      </c>
      <c r="ER18" s="45" t="e">
        <f t="shared" si="51"/>
        <v>#VALUE!</v>
      </c>
      <c r="ES18" s="45" t="e">
        <f t="shared" si="51"/>
        <v>#VALUE!</v>
      </c>
      <c r="ET18" s="45" t="e">
        <f t="shared" si="51"/>
        <v>#VALUE!</v>
      </c>
      <c r="EU18" s="45" t="e">
        <f t="shared" si="51"/>
        <v>#VALUE!</v>
      </c>
      <c r="EV18" s="45" t="e">
        <f>DE5-BT$6</f>
        <v>#VALUE!</v>
      </c>
    </row>
    <row r="19" spans="38:152">
      <c r="AL19" s="41">
        <v>17</v>
      </c>
      <c r="AM19" s="39" t="s">
        <v>2037</v>
      </c>
      <c r="AN19" s="42">
        <f t="shared" ref="AN19:BJ19" si="52">D5+D9+D10</f>
        <v>0.156</v>
      </c>
      <c r="AO19" s="42">
        <f t="shared" si="52"/>
        <v>0.126</v>
      </c>
      <c r="AP19" s="42">
        <f t="shared" si="52"/>
        <v>0.156</v>
      </c>
      <c r="AQ19" s="42">
        <f t="shared" si="52"/>
        <v>0.14200000000000002</v>
      </c>
      <c r="AR19" s="42">
        <f t="shared" si="52"/>
        <v>8.0999999999999989E-2</v>
      </c>
      <c r="AS19" s="42">
        <f t="shared" si="52"/>
        <v>2.8999999999999998E-2</v>
      </c>
      <c r="AT19" s="42">
        <f t="shared" si="52"/>
        <v>6.3E-2</v>
      </c>
      <c r="AU19" s="42">
        <f t="shared" si="52"/>
        <v>6.3E-2</v>
      </c>
      <c r="AV19" s="42">
        <f t="shared" si="52"/>
        <v>5.3999999999999999E-2</v>
      </c>
      <c r="AW19" s="42">
        <f t="shared" si="52"/>
        <v>4.4999999999999998E-2</v>
      </c>
      <c r="AX19" s="42">
        <f t="shared" si="52"/>
        <v>4.4999999999999998E-2</v>
      </c>
      <c r="AY19" s="42">
        <f t="shared" si="52"/>
        <v>3.9E-2</v>
      </c>
      <c r="AZ19" s="42">
        <f t="shared" si="52"/>
        <v>3.9E-2</v>
      </c>
      <c r="BA19" s="42">
        <f t="shared" si="52"/>
        <v>3.5999999999999997E-2</v>
      </c>
      <c r="BB19" s="42">
        <f t="shared" si="52"/>
        <v>3.4999999999999996E-2</v>
      </c>
      <c r="BC19" s="42">
        <f t="shared" si="52"/>
        <v>3.9E-2</v>
      </c>
      <c r="BD19" s="42">
        <f t="shared" si="52"/>
        <v>3.9E-2</v>
      </c>
      <c r="BE19" s="42">
        <f t="shared" si="52"/>
        <v>6.0999999999999999E-2</v>
      </c>
      <c r="BF19" s="42">
        <f t="shared" si="52"/>
        <v>6.0999999999999999E-2</v>
      </c>
      <c r="BG19" s="42">
        <f t="shared" si="52"/>
        <v>8.6999999999999994E-2</v>
      </c>
      <c r="BH19" s="42">
        <f t="shared" si="52"/>
        <v>5.3000000000000005E-2</v>
      </c>
      <c r="BI19" s="42">
        <f t="shared" si="52"/>
        <v>7.0999999999999994E-2</v>
      </c>
      <c r="BJ19" s="42">
        <f t="shared" si="52"/>
        <v>5.4000000000000006E-2</v>
      </c>
      <c r="BK19" s="42">
        <f t="shared" ref="BK19:BT19" si="53">AA5+AA9+AA10</f>
        <v>5.3000000000000005E-2</v>
      </c>
      <c r="BL19" s="42">
        <f t="shared" si="53"/>
        <v>5.3000000000000005E-2</v>
      </c>
      <c r="BM19" s="42">
        <f t="shared" si="53"/>
        <v>7.8E-2</v>
      </c>
      <c r="BN19" s="42">
        <f t="shared" si="53"/>
        <v>7.0000000000000007E-2</v>
      </c>
      <c r="BO19" s="42">
        <f t="shared" si="53"/>
        <v>3.6000000000000004E-2</v>
      </c>
      <c r="BP19" s="42">
        <f t="shared" si="53"/>
        <v>4.5999999999999999E-2</v>
      </c>
      <c r="BQ19" s="42">
        <f t="shared" si="53"/>
        <v>4.5999999999999999E-2</v>
      </c>
      <c r="BR19" s="42">
        <f t="shared" si="53"/>
        <v>0.04</v>
      </c>
      <c r="BS19" s="42">
        <f t="shared" si="53"/>
        <v>3.9E-2</v>
      </c>
      <c r="BT19" s="42">
        <f t="shared" si="53"/>
        <v>3.9E-2</v>
      </c>
      <c r="BU19" s="496"/>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2"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8">
        <v>7.0000000000000007E-2</v>
      </c>
      <c r="CW19" s="458">
        <v>7.0000000000000007E-2</v>
      </c>
      <c r="CX19" s="458">
        <v>0.109</v>
      </c>
      <c r="CY19" s="458">
        <v>0.10100000000000001</v>
      </c>
      <c r="CZ19" s="458">
        <v>4.8000000000000001E-2</v>
      </c>
      <c r="DA19" s="458">
        <v>5.8999999999999997E-2</v>
      </c>
      <c r="DB19" s="458">
        <v>5.8999999999999997E-2</v>
      </c>
      <c r="DC19" s="458">
        <v>4.9000000000000002E-2</v>
      </c>
      <c r="DD19" s="458">
        <v>4.8000000000000001E-2</v>
      </c>
      <c r="DE19" s="458">
        <v>4.8000000000000001E-2</v>
      </c>
      <c r="DF19" s="496"/>
      <c r="DG19" s="496"/>
      <c r="DH19" s="496"/>
      <c r="DI19" s="496"/>
      <c r="DJ19" s="496"/>
      <c r="DK19" s="496"/>
      <c r="DM19" s="41">
        <v>4</v>
      </c>
      <c r="DN19" s="41">
        <v>4</v>
      </c>
      <c r="DO19" s="41" t="str">
        <f t="shared" si="2"/>
        <v>処遇加算Ⅰ特定加算Ⅱベア加算なしから新加算Ⅳ</v>
      </c>
      <c r="DP19" s="45">
        <f t="shared" si="44"/>
        <v>-5.5999999999999994E-2</v>
      </c>
      <c r="DQ19" s="45">
        <f t="shared" si="44"/>
        <v>-3.6000000000000004E-2</v>
      </c>
      <c r="DR19" s="45">
        <f t="shared" si="44"/>
        <v>-5.5999999999999994E-2</v>
      </c>
      <c r="DS19" s="45">
        <f t="shared" si="44"/>
        <v>-4.6000000000000013E-2</v>
      </c>
      <c r="DT19" s="45" t="e">
        <f t="shared" si="44"/>
        <v>#VALUE!</v>
      </c>
      <c r="DU19" s="45">
        <f t="shared" si="44"/>
        <v>-2.0000000000000018E-3</v>
      </c>
      <c r="DV19" s="45" t="e">
        <f t="shared" si="44"/>
        <v>#VALUE!</v>
      </c>
      <c r="DW19" s="45" t="e">
        <f t="shared" si="44"/>
        <v>#VALUE!</v>
      </c>
      <c r="DX19" s="45">
        <f t="shared" si="44"/>
        <v>1.6E-2</v>
      </c>
      <c r="DY19" s="45">
        <f t="shared" si="44"/>
        <v>-2.3000000000000007E-2</v>
      </c>
      <c r="DZ19" s="45">
        <f t="shared" si="44"/>
        <v>-2.3000000000000007E-2</v>
      </c>
      <c r="EA19" s="45">
        <f t="shared" si="44"/>
        <v>-1.0000000000000009E-2</v>
      </c>
      <c r="EB19" s="45">
        <f t="shared" si="44"/>
        <v>-1.0000000000000009E-2</v>
      </c>
      <c r="EC19" s="45">
        <f t="shared" si="44"/>
        <v>-9.000000000000008E-3</v>
      </c>
      <c r="ED19" s="45">
        <f t="shared" si="44"/>
        <v>-7.0000000000000062E-3</v>
      </c>
      <c r="EE19" s="45" t="e">
        <f t="shared" ref="EE19:EU19" si="54">CN6-BC$6</f>
        <v>#VALUE!</v>
      </c>
      <c r="EF19" s="45">
        <f t="shared" si="54"/>
        <v>-1.0000000000000009E-2</v>
      </c>
      <c r="EG19" s="45">
        <f t="shared" si="54"/>
        <v>3.0000000000000027E-3</v>
      </c>
      <c r="EH19" s="45">
        <f t="shared" si="54"/>
        <v>3.0000000000000027E-3</v>
      </c>
      <c r="EI19" s="45">
        <f t="shared" si="54"/>
        <v>-1.3999999999999957E-2</v>
      </c>
      <c r="EJ19" s="45">
        <f t="shared" si="54"/>
        <v>5.0000000000000044E-3</v>
      </c>
      <c r="EK19" s="45">
        <f t="shared" si="54"/>
        <v>-7.0000000000000062E-3</v>
      </c>
      <c r="EL19" s="45">
        <f t="shared" si="54"/>
        <v>4.0000000000000036E-3</v>
      </c>
      <c r="EM19" s="45" t="e">
        <f t="shared" si="54"/>
        <v>#VALUE!</v>
      </c>
      <c r="EN19" s="45" t="e">
        <f t="shared" si="54"/>
        <v>#VALUE!</v>
      </c>
      <c r="EO19" s="45">
        <f t="shared" si="54"/>
        <v>2.9999999999999749E-3</v>
      </c>
      <c r="EP19" s="45">
        <f t="shared" si="54"/>
        <v>9.000000000000008E-3</v>
      </c>
      <c r="EQ19" s="45" t="e">
        <f t="shared" si="54"/>
        <v>#VALUE!</v>
      </c>
      <c r="ER19" s="45" t="e">
        <f t="shared" si="54"/>
        <v>#VALUE!</v>
      </c>
      <c r="ES19" s="45" t="e">
        <f t="shared" si="54"/>
        <v>#VALUE!</v>
      </c>
      <c r="ET19" s="45" t="e">
        <f t="shared" si="54"/>
        <v>#VALUE!</v>
      </c>
      <c r="EU19" s="45" t="e">
        <f t="shared" si="54"/>
        <v>#VALUE!</v>
      </c>
      <c r="EV19" s="45" t="e">
        <f>DE6-BT$6</f>
        <v>#VALUE!</v>
      </c>
    </row>
    <row r="20" spans="38:152">
      <c r="AL20" s="41">
        <v>18</v>
      </c>
      <c r="AM20" s="39" t="s">
        <v>2038</v>
      </c>
      <c r="AN20" s="42">
        <f t="shared" ref="AN20:BJ20" si="55">D5+D9+D11</f>
        <v>0.111</v>
      </c>
      <c r="AO20" s="42">
        <f t="shared" si="55"/>
        <v>8.1000000000000003E-2</v>
      </c>
      <c r="AP20" s="42">
        <f t="shared" si="55"/>
        <v>0.111</v>
      </c>
      <c r="AQ20" s="42">
        <f t="shared" si="55"/>
        <v>9.7000000000000003E-2</v>
      </c>
      <c r="AR20" s="42">
        <f t="shared" si="55"/>
        <v>3.5999999999999997E-2</v>
      </c>
      <c r="AS20" s="42">
        <f t="shared" si="55"/>
        <v>1.7999999999999999E-2</v>
      </c>
      <c r="AT20" s="42">
        <f t="shared" si="55"/>
        <v>3.5000000000000003E-2</v>
      </c>
      <c r="AU20" s="42">
        <f t="shared" si="55"/>
        <v>3.5000000000000003E-2</v>
      </c>
      <c r="AV20" s="42">
        <f t="shared" si="55"/>
        <v>2.5999999999999999E-2</v>
      </c>
      <c r="AW20" s="42">
        <f t="shared" si="55"/>
        <v>2.7E-2</v>
      </c>
      <c r="AX20" s="42">
        <f t="shared" si="55"/>
        <v>2.7E-2</v>
      </c>
      <c r="AY20" s="42">
        <f t="shared" si="55"/>
        <v>2.5999999999999999E-2</v>
      </c>
      <c r="AZ20" s="42">
        <f t="shared" si="55"/>
        <v>2.5999999999999999E-2</v>
      </c>
      <c r="BA20" s="42">
        <f t="shared" si="55"/>
        <v>2.3E-2</v>
      </c>
      <c r="BB20" s="42">
        <f t="shared" si="55"/>
        <v>2.1999999999999999E-2</v>
      </c>
      <c r="BC20" s="42">
        <f t="shared" si="55"/>
        <v>2.5999999999999999E-2</v>
      </c>
      <c r="BD20" s="42">
        <f t="shared" si="55"/>
        <v>2.5999999999999999E-2</v>
      </c>
      <c r="BE20" s="42">
        <f t="shared" si="55"/>
        <v>3.5000000000000003E-2</v>
      </c>
      <c r="BF20" s="42">
        <f t="shared" si="55"/>
        <v>3.5000000000000003E-2</v>
      </c>
      <c r="BG20" s="42">
        <f t="shared" si="55"/>
        <v>6.0999999999999999E-2</v>
      </c>
      <c r="BH20" s="42">
        <f t="shared" si="55"/>
        <v>3.3000000000000002E-2</v>
      </c>
      <c r="BI20" s="42">
        <f t="shared" si="55"/>
        <v>5.0999999999999997E-2</v>
      </c>
      <c r="BJ20" s="42">
        <f t="shared" si="55"/>
        <v>3.4000000000000002E-2</v>
      </c>
      <c r="BK20" s="42">
        <f t="shared" ref="BK20:BT20" si="56">AA5+AA9+AA11</f>
        <v>3.3000000000000002E-2</v>
      </c>
      <c r="BL20" s="42">
        <f t="shared" si="56"/>
        <v>3.3000000000000002E-2</v>
      </c>
      <c r="BM20" s="42">
        <f t="shared" si="56"/>
        <v>0.04</v>
      </c>
      <c r="BN20" s="42">
        <f t="shared" si="56"/>
        <v>3.2000000000000001E-2</v>
      </c>
      <c r="BO20" s="42">
        <f t="shared" si="56"/>
        <v>2.5000000000000001E-2</v>
      </c>
      <c r="BP20" s="42">
        <f t="shared" si="56"/>
        <v>2.8000000000000001E-2</v>
      </c>
      <c r="BQ20" s="42">
        <f t="shared" si="56"/>
        <v>2.8000000000000001E-2</v>
      </c>
      <c r="BR20" s="42">
        <f t="shared" si="56"/>
        <v>2.7E-2</v>
      </c>
      <c r="BS20" s="42">
        <f t="shared" si="56"/>
        <v>2.6000000000000002E-2</v>
      </c>
      <c r="BT20" s="42">
        <f t="shared" si="56"/>
        <v>2.6000000000000002E-2</v>
      </c>
      <c r="BU20" s="496"/>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2"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8">
        <v>0.05</v>
      </c>
      <c r="CW20" s="458">
        <v>0.05</v>
      </c>
      <c r="CX20" s="458">
        <v>7.1000000000000008E-2</v>
      </c>
      <c r="CY20" s="458">
        <v>6.3E-2</v>
      </c>
      <c r="CZ20" s="458">
        <v>3.7000000000000005E-2</v>
      </c>
      <c r="DA20" s="458">
        <v>4.1000000000000002E-2</v>
      </c>
      <c r="DB20" s="458">
        <v>4.1000000000000002E-2</v>
      </c>
      <c r="DC20" s="458">
        <v>3.5999999999999997E-2</v>
      </c>
      <c r="DD20" s="458">
        <v>3.5000000000000003E-2</v>
      </c>
      <c r="DE20" s="458">
        <v>3.5000000000000003E-2</v>
      </c>
      <c r="DF20" s="496"/>
      <c r="DG20" s="496"/>
      <c r="DH20" s="496"/>
      <c r="DI20" s="496"/>
      <c r="DJ20" s="496"/>
      <c r="DK20" s="496"/>
      <c r="DM20" s="41">
        <v>4</v>
      </c>
      <c r="DN20" s="41">
        <v>7</v>
      </c>
      <c r="DO20" s="41" t="str">
        <f t="shared" si="2"/>
        <v>処遇加算Ⅰ特定加算Ⅱベア加算なしから新加算Ⅴ（３）</v>
      </c>
      <c r="DP20" s="45">
        <f t="shared" ref="DP20:ED20" si="57">BY9-AN$6</f>
        <v>2.8000000000000025E-2</v>
      </c>
      <c r="DQ20" s="45">
        <f t="shared" si="57"/>
        <v>2.8000000000000025E-2</v>
      </c>
      <c r="DR20" s="45">
        <f t="shared" si="57"/>
        <v>2.8000000000000025E-2</v>
      </c>
      <c r="DS20" s="45">
        <f t="shared" si="57"/>
        <v>2.8000000000000025E-2</v>
      </c>
      <c r="DT20" s="45" t="e">
        <f t="shared" si="57"/>
        <v>#VALUE!</v>
      </c>
      <c r="DU20" s="45">
        <f t="shared" si="57"/>
        <v>1.1999999999999997E-2</v>
      </c>
      <c r="DV20" s="45" t="e">
        <f t="shared" si="57"/>
        <v>#VALUE!</v>
      </c>
      <c r="DW20" s="45" t="e">
        <f t="shared" si="57"/>
        <v>#VALUE!</v>
      </c>
      <c r="DX20" s="45">
        <f t="shared" si="57"/>
        <v>2.4000000000000007E-2</v>
      </c>
      <c r="DY20" s="45">
        <f t="shared" si="57"/>
        <v>1.2999999999999998E-2</v>
      </c>
      <c r="DZ20" s="45">
        <f t="shared" si="57"/>
        <v>1.2999999999999998E-2</v>
      </c>
      <c r="EA20" s="45" t="e">
        <f t="shared" si="57"/>
        <v>#VALUE!</v>
      </c>
      <c r="EB20" s="45">
        <f t="shared" si="57"/>
        <v>8.9999999999999941E-3</v>
      </c>
      <c r="EC20" s="45">
        <f t="shared" si="57"/>
        <v>8.9999999999999941E-3</v>
      </c>
      <c r="ED20" s="45">
        <f t="shared" si="57"/>
        <v>8.9999999999999941E-3</v>
      </c>
      <c r="EE20" s="45" t="e">
        <f t="shared" ref="EE20:EU20" si="58">CN9-BC$6</f>
        <v>#VALUE!</v>
      </c>
      <c r="EF20" s="45">
        <f t="shared" si="58"/>
        <v>8.9999999999999941E-3</v>
      </c>
      <c r="EG20" s="45">
        <f t="shared" si="58"/>
        <v>1.6E-2</v>
      </c>
      <c r="EH20" s="45">
        <f t="shared" si="58"/>
        <v>1.6E-2</v>
      </c>
      <c r="EI20" s="45">
        <f t="shared" si="58"/>
        <v>1.6000000000000014E-2</v>
      </c>
      <c r="EJ20" s="45">
        <f t="shared" si="58"/>
        <v>1.7000000000000001E-2</v>
      </c>
      <c r="EK20" s="45">
        <f t="shared" si="58"/>
        <v>1.7000000000000015E-2</v>
      </c>
      <c r="EL20" s="45">
        <f t="shared" si="58"/>
        <v>1.7000000000000001E-2</v>
      </c>
      <c r="EM20" s="45" t="e">
        <f t="shared" si="58"/>
        <v>#VALUE!</v>
      </c>
      <c r="EN20" s="45" t="e">
        <f t="shared" si="58"/>
        <v>#VALUE!</v>
      </c>
      <c r="EO20" s="45">
        <f t="shared" si="58"/>
        <v>3.1E-2</v>
      </c>
      <c r="EP20" s="45">
        <f t="shared" si="58"/>
        <v>3.1E-2</v>
      </c>
      <c r="EQ20" s="45" t="e">
        <f t="shared" si="58"/>
        <v>#VALUE!</v>
      </c>
      <c r="ER20" s="45" t="e">
        <f t="shared" si="58"/>
        <v>#VALUE!</v>
      </c>
      <c r="ES20" s="45" t="e">
        <f t="shared" si="58"/>
        <v>#VALUE!</v>
      </c>
      <c r="ET20" s="45" t="e">
        <f t="shared" si="58"/>
        <v>#VALUE!</v>
      </c>
      <c r="EU20" s="45" t="e">
        <f t="shared" si="58"/>
        <v>#VALUE!</v>
      </c>
      <c r="EV20" s="45" t="e">
        <f>DE9-BT$6</f>
        <v>#VALUE!</v>
      </c>
    </row>
    <row r="21" spans="38:152">
      <c r="AL21" s="41">
        <v>19</v>
      </c>
      <c r="AM21" s="39" t="s">
        <v>2039</v>
      </c>
      <c r="AN21" s="42">
        <f t="shared" ref="AN21:BJ21" si="59">D6+D9+D11</f>
        <v>0</v>
      </c>
      <c r="AO21" s="42">
        <f t="shared" si="59"/>
        <v>0</v>
      </c>
      <c r="AP21" s="42">
        <f t="shared" si="59"/>
        <v>0</v>
      </c>
      <c r="AQ21" s="42">
        <f t="shared" si="59"/>
        <v>0</v>
      </c>
      <c r="AR21" s="42">
        <f t="shared" si="59"/>
        <v>0</v>
      </c>
      <c r="AS21" s="42">
        <f t="shared" si="59"/>
        <v>0</v>
      </c>
      <c r="AT21" s="42">
        <f t="shared" si="59"/>
        <v>0</v>
      </c>
      <c r="AU21" s="42">
        <f t="shared" si="59"/>
        <v>0</v>
      </c>
      <c r="AV21" s="42">
        <f t="shared" si="59"/>
        <v>0</v>
      </c>
      <c r="AW21" s="42">
        <f t="shared" si="59"/>
        <v>0</v>
      </c>
      <c r="AX21" s="42">
        <f t="shared" si="59"/>
        <v>0</v>
      </c>
      <c r="AY21" s="42">
        <f t="shared" si="59"/>
        <v>0</v>
      </c>
      <c r="AZ21" s="42">
        <f t="shared" si="59"/>
        <v>0</v>
      </c>
      <c r="BA21" s="42">
        <f t="shared" si="59"/>
        <v>0</v>
      </c>
      <c r="BB21" s="42">
        <f t="shared" si="59"/>
        <v>0</v>
      </c>
      <c r="BC21" s="42">
        <f t="shared" si="59"/>
        <v>0</v>
      </c>
      <c r="BD21" s="42">
        <f t="shared" si="59"/>
        <v>0</v>
      </c>
      <c r="BE21" s="42">
        <f t="shared" si="59"/>
        <v>0</v>
      </c>
      <c r="BF21" s="42">
        <f t="shared" si="59"/>
        <v>0</v>
      </c>
      <c r="BG21" s="42">
        <f t="shared" si="59"/>
        <v>0</v>
      </c>
      <c r="BH21" s="42">
        <f t="shared" si="59"/>
        <v>0</v>
      </c>
      <c r="BI21" s="42">
        <f t="shared" si="59"/>
        <v>0</v>
      </c>
      <c r="BJ21" s="42">
        <f t="shared" si="59"/>
        <v>0</v>
      </c>
      <c r="BK21" s="42">
        <f t="shared" ref="BK21:BT21" si="60">AA6+AA9+AA11</f>
        <v>0</v>
      </c>
      <c r="BL21" s="42">
        <f t="shared" si="60"/>
        <v>0</v>
      </c>
      <c r="BM21" s="42">
        <f t="shared" si="60"/>
        <v>0</v>
      </c>
      <c r="BN21" s="42">
        <f t="shared" si="60"/>
        <v>0</v>
      </c>
      <c r="BO21" s="42">
        <f t="shared" si="60"/>
        <v>0</v>
      </c>
      <c r="BP21" s="42">
        <f t="shared" si="60"/>
        <v>0</v>
      </c>
      <c r="BQ21" s="42">
        <f t="shared" si="60"/>
        <v>0</v>
      </c>
      <c r="BR21" s="42">
        <f t="shared" si="60"/>
        <v>0</v>
      </c>
      <c r="BS21" s="42">
        <f t="shared" si="60"/>
        <v>0</v>
      </c>
      <c r="BT21" s="42">
        <f t="shared" si="60"/>
        <v>0</v>
      </c>
      <c r="BU21" s="496"/>
      <c r="DM21" s="41">
        <v>5</v>
      </c>
      <c r="DN21" s="41">
        <v>1</v>
      </c>
      <c r="DO21" s="41" t="str">
        <f t="shared" si="2"/>
        <v>処遇加算Ⅰ特定加算なしベア加算から新加算Ⅰ</v>
      </c>
      <c r="DP21" s="45">
        <f t="shared" ref="DP21:ED24" si="61">BY3-AN$7</f>
        <v>9.8000000000000032E-2</v>
      </c>
      <c r="DQ21" s="45">
        <f t="shared" si="61"/>
        <v>9.8000000000000032E-2</v>
      </c>
      <c r="DR21" s="45">
        <f t="shared" si="61"/>
        <v>9.8000000000000032E-2</v>
      </c>
      <c r="DS21" s="45">
        <f t="shared" si="61"/>
        <v>9.8000000000000032E-2</v>
      </c>
      <c r="DT21" s="45">
        <f t="shared" si="61"/>
        <v>8.8999999999999996E-2</v>
      </c>
      <c r="DU21" s="45">
        <f t="shared" si="61"/>
        <v>2.5999999999999995E-2</v>
      </c>
      <c r="DV21" s="45">
        <f t="shared" si="61"/>
        <v>4.5000000000000012E-2</v>
      </c>
      <c r="DW21" s="45">
        <f t="shared" si="61"/>
        <v>4.5000000000000012E-2</v>
      </c>
      <c r="DX21" s="45">
        <f t="shared" si="61"/>
        <v>4.5000000000000012E-2</v>
      </c>
      <c r="DY21" s="45">
        <f t="shared" si="61"/>
        <v>5.3000000000000005E-2</v>
      </c>
      <c r="DZ21" s="45">
        <f t="shared" si="61"/>
        <v>5.3000000000000005E-2</v>
      </c>
      <c r="EA21" s="45">
        <f t="shared" si="61"/>
        <v>2.5999999999999995E-2</v>
      </c>
      <c r="EB21" s="45">
        <f t="shared" si="61"/>
        <v>2.5999999999999995E-2</v>
      </c>
      <c r="EC21" s="45">
        <f t="shared" si="61"/>
        <v>2.5999999999999995E-2</v>
      </c>
      <c r="ED21" s="45">
        <f t="shared" si="61"/>
        <v>2.5999999999999995E-2</v>
      </c>
      <c r="EE21" s="45">
        <f t="shared" ref="EE21:EU21" si="62">CN3-BC$7</f>
        <v>2.5999999999999995E-2</v>
      </c>
      <c r="EF21" s="45">
        <f t="shared" si="62"/>
        <v>2.5999999999999995E-2</v>
      </c>
      <c r="EG21" s="45">
        <f t="shared" si="62"/>
        <v>3.5000000000000031E-2</v>
      </c>
      <c r="EH21" s="45">
        <f t="shared" si="62"/>
        <v>3.5000000000000031E-2</v>
      </c>
      <c r="EI21" s="45">
        <f t="shared" si="62"/>
        <v>3.4999999999999976E-2</v>
      </c>
      <c r="EJ21" s="45">
        <f t="shared" si="62"/>
        <v>0.03</v>
      </c>
      <c r="EK21" s="45">
        <f t="shared" si="62"/>
        <v>0.03</v>
      </c>
      <c r="EL21" s="45">
        <f t="shared" si="62"/>
        <v>0.03</v>
      </c>
      <c r="EM21" s="45">
        <f t="shared" si="62"/>
        <v>2.7999999999999997E-2</v>
      </c>
      <c r="EN21" s="45">
        <f t="shared" si="62"/>
        <v>2.7999999999999997E-2</v>
      </c>
      <c r="EO21" s="45">
        <f t="shared" si="62"/>
        <v>7.400000000000001E-2</v>
      </c>
      <c r="EP21" s="45">
        <f t="shared" si="62"/>
        <v>7.400000000000001E-2</v>
      </c>
      <c r="EQ21" s="45">
        <f t="shared" si="62"/>
        <v>2.8999999999999998E-2</v>
      </c>
      <c r="ER21" s="45">
        <f t="shared" si="62"/>
        <v>3.8999999999999993E-2</v>
      </c>
      <c r="ES21" s="45">
        <f t="shared" si="62"/>
        <v>3.8999999999999993E-2</v>
      </c>
      <c r="ET21" s="45">
        <f t="shared" si="62"/>
        <v>2.6999999999999996E-2</v>
      </c>
      <c r="EU21" s="45">
        <f t="shared" si="62"/>
        <v>2.6999999999999996E-2</v>
      </c>
      <c r="EV21" s="45">
        <f>DE3-BT$7</f>
        <v>2.6999999999999996E-2</v>
      </c>
    </row>
    <row r="22" spans="38:152">
      <c r="DM22" s="41">
        <v>5</v>
      </c>
      <c r="DN22" s="41">
        <v>2</v>
      </c>
      <c r="DO22" s="41" t="str">
        <f t="shared" si="2"/>
        <v>処遇加算Ⅰ特定加算なしベア加算から新加算Ⅱ</v>
      </c>
      <c r="DP22" s="45">
        <f t="shared" si="61"/>
        <v>8.3000000000000018E-2</v>
      </c>
      <c r="DQ22" s="45">
        <f t="shared" si="61"/>
        <v>8.3000000000000018E-2</v>
      </c>
      <c r="DR22" s="45">
        <f t="shared" si="61"/>
        <v>8.3000000000000018E-2</v>
      </c>
      <c r="DS22" s="45">
        <f t="shared" si="61"/>
        <v>8.3000000000000018E-2</v>
      </c>
      <c r="DT22" s="45" t="e">
        <f t="shared" si="61"/>
        <v>#VALUE!</v>
      </c>
      <c r="DU22" s="45">
        <f t="shared" si="61"/>
        <v>2.4999999999999994E-2</v>
      </c>
      <c r="DV22" s="45" t="e">
        <f t="shared" si="61"/>
        <v>#VALUE!</v>
      </c>
      <c r="DW22" s="45" t="e">
        <f t="shared" si="61"/>
        <v>#VALUE!</v>
      </c>
      <c r="DX22" s="45">
        <f t="shared" si="61"/>
        <v>4.300000000000001E-2</v>
      </c>
      <c r="DY22" s="45">
        <f t="shared" si="61"/>
        <v>4.9000000000000002E-2</v>
      </c>
      <c r="DZ22" s="45">
        <f t="shared" si="61"/>
        <v>4.9000000000000002E-2</v>
      </c>
      <c r="EA22" s="45">
        <f t="shared" si="61"/>
        <v>2.3999999999999994E-2</v>
      </c>
      <c r="EB22" s="45">
        <f t="shared" si="61"/>
        <v>2.3999999999999994E-2</v>
      </c>
      <c r="EC22" s="45">
        <f t="shared" si="61"/>
        <v>2.3999999999999994E-2</v>
      </c>
      <c r="ED22" s="45">
        <f t="shared" si="61"/>
        <v>2.3999999999999994E-2</v>
      </c>
      <c r="EE22" s="45" t="e">
        <f t="shared" ref="EE22:EU22" si="63">CN4-BC$7</f>
        <v>#VALUE!</v>
      </c>
      <c r="EF22" s="45">
        <f t="shared" si="63"/>
        <v>2.3999999999999994E-2</v>
      </c>
      <c r="EG22" s="45">
        <f t="shared" si="63"/>
        <v>3.2000000000000028E-2</v>
      </c>
      <c r="EH22" s="45">
        <f t="shared" si="63"/>
        <v>3.2000000000000028E-2</v>
      </c>
      <c r="EI22" s="45">
        <f t="shared" si="63"/>
        <v>3.1999999999999973E-2</v>
      </c>
      <c r="EJ22" s="45">
        <f t="shared" si="63"/>
        <v>2.6999999999999996E-2</v>
      </c>
      <c r="EK22" s="45">
        <f t="shared" si="63"/>
        <v>2.6999999999999996E-2</v>
      </c>
      <c r="EL22" s="45">
        <f t="shared" si="63"/>
        <v>2.6999999999999996E-2</v>
      </c>
      <c r="EM22" s="45" t="e">
        <f t="shared" si="63"/>
        <v>#VALUE!</v>
      </c>
      <c r="EN22" s="45" t="e">
        <f t="shared" si="63"/>
        <v>#VALUE!</v>
      </c>
      <c r="EO22" s="45">
        <f t="shared" si="63"/>
        <v>7.0000000000000007E-2</v>
      </c>
      <c r="EP22" s="45">
        <f t="shared" si="63"/>
        <v>7.0000000000000007E-2</v>
      </c>
      <c r="EQ22" s="45" t="e">
        <f t="shared" si="63"/>
        <v>#VALUE!</v>
      </c>
      <c r="ER22" s="45" t="e">
        <f t="shared" si="63"/>
        <v>#VALUE!</v>
      </c>
      <c r="ES22" s="45" t="e">
        <f t="shared" si="63"/>
        <v>#VALUE!</v>
      </c>
      <c r="ET22" s="45" t="e">
        <f t="shared" si="63"/>
        <v>#VALUE!</v>
      </c>
      <c r="EU22" s="45" t="e">
        <f t="shared" si="63"/>
        <v>#VALUE!</v>
      </c>
      <c r="EV22" s="45" t="e">
        <f>DE4-BT$7</f>
        <v>#VALUE!</v>
      </c>
    </row>
    <row r="23" spans="38:152">
      <c r="DM23" s="41">
        <v>5</v>
      </c>
      <c r="DN23" s="41">
        <v>3</v>
      </c>
      <c r="DO23" s="41" t="str">
        <f t="shared" si="2"/>
        <v>処遇加算Ⅰ特定加算なしベア加算から新加算Ⅲ</v>
      </c>
      <c r="DP23" s="45">
        <f t="shared" si="61"/>
        <v>2.8000000000000025E-2</v>
      </c>
      <c r="DQ23" s="45">
        <f t="shared" si="61"/>
        <v>2.8000000000000025E-2</v>
      </c>
      <c r="DR23" s="45">
        <f t="shared" si="61"/>
        <v>2.8000000000000025E-2</v>
      </c>
      <c r="DS23" s="45">
        <f t="shared" si="61"/>
        <v>2.8000000000000025E-2</v>
      </c>
      <c r="DT23" s="45">
        <f t="shared" si="61"/>
        <v>2.7999999999999997E-2</v>
      </c>
      <c r="DU23" s="45">
        <f t="shared" si="61"/>
        <v>1.1999999999999997E-2</v>
      </c>
      <c r="DV23" s="45">
        <f t="shared" si="61"/>
        <v>2.3999999999999994E-2</v>
      </c>
      <c r="DW23" s="45">
        <f t="shared" si="61"/>
        <v>2.3999999999999994E-2</v>
      </c>
      <c r="DX23" s="45">
        <f t="shared" si="61"/>
        <v>2.3999999999999994E-2</v>
      </c>
      <c r="DY23" s="45">
        <f t="shared" si="61"/>
        <v>1.2999999999999998E-2</v>
      </c>
      <c r="DZ23" s="45">
        <f t="shared" si="61"/>
        <v>1.2999999999999998E-2</v>
      </c>
      <c r="EA23" s="45">
        <f t="shared" si="61"/>
        <v>8.9999999999999941E-3</v>
      </c>
      <c r="EB23" s="45">
        <f t="shared" si="61"/>
        <v>8.9999999999999941E-3</v>
      </c>
      <c r="EC23" s="45">
        <f t="shared" si="61"/>
        <v>8.9999999999999941E-3</v>
      </c>
      <c r="ED23" s="45">
        <f t="shared" si="61"/>
        <v>8.9999999999999941E-3</v>
      </c>
      <c r="EE23" s="45">
        <f t="shared" ref="EE23:EU23" si="64">CN5-BC$7</f>
        <v>8.9999999999999941E-3</v>
      </c>
      <c r="EF23" s="45">
        <f t="shared" si="64"/>
        <v>8.9999999999999941E-3</v>
      </c>
      <c r="EG23" s="45">
        <f t="shared" si="64"/>
        <v>1.6000000000000014E-2</v>
      </c>
      <c r="EH23" s="45">
        <f t="shared" si="64"/>
        <v>1.6000000000000014E-2</v>
      </c>
      <c r="EI23" s="45">
        <f t="shared" si="64"/>
        <v>1.6000000000000014E-2</v>
      </c>
      <c r="EJ23" s="45">
        <f t="shared" si="64"/>
        <v>1.7000000000000001E-2</v>
      </c>
      <c r="EK23" s="45">
        <f t="shared" si="64"/>
        <v>1.6999999999999987E-2</v>
      </c>
      <c r="EL23" s="45">
        <f t="shared" si="64"/>
        <v>1.7000000000000001E-2</v>
      </c>
      <c r="EM23" s="45">
        <f t="shared" si="64"/>
        <v>1.7000000000000001E-2</v>
      </c>
      <c r="EN23" s="45">
        <f t="shared" si="64"/>
        <v>1.7000000000000001E-2</v>
      </c>
      <c r="EO23" s="45">
        <f t="shared" si="64"/>
        <v>3.1E-2</v>
      </c>
      <c r="EP23" s="45">
        <f t="shared" si="64"/>
        <v>3.1E-2</v>
      </c>
      <c r="EQ23" s="45">
        <f t="shared" si="64"/>
        <v>1.1999999999999997E-2</v>
      </c>
      <c r="ER23" s="45">
        <f t="shared" si="64"/>
        <v>1.2999999999999998E-2</v>
      </c>
      <c r="ES23" s="45">
        <f t="shared" si="64"/>
        <v>1.2999999999999998E-2</v>
      </c>
      <c r="ET23" s="45">
        <f t="shared" si="64"/>
        <v>8.9999999999999941E-3</v>
      </c>
      <c r="EU23" s="45">
        <f t="shared" si="64"/>
        <v>8.9999999999999941E-3</v>
      </c>
      <c r="EV23" s="45">
        <f>DE5-BT$7</f>
        <v>8.9999999999999941E-3</v>
      </c>
    </row>
    <row r="24" spans="38:152">
      <c r="DM24" s="41">
        <v>5</v>
      </c>
      <c r="DN24" s="41">
        <v>4</v>
      </c>
      <c r="DO24" s="41" t="str">
        <f t="shared" si="2"/>
        <v>処遇加算Ⅰ特定加算なしベア加算から新加算Ⅳ</v>
      </c>
      <c r="DP24" s="45">
        <f t="shared" si="61"/>
        <v>-4.5999999999999985E-2</v>
      </c>
      <c r="DQ24" s="45">
        <f t="shared" si="61"/>
        <v>-2.5999999999999995E-2</v>
      </c>
      <c r="DR24" s="45">
        <f t="shared" si="61"/>
        <v>-4.5999999999999985E-2</v>
      </c>
      <c r="DS24" s="45">
        <f t="shared" si="61"/>
        <v>-3.6000000000000004E-2</v>
      </c>
      <c r="DT24" s="45">
        <f t="shared" si="61"/>
        <v>4.0000000000000036E-3</v>
      </c>
      <c r="DU24" s="45">
        <f t="shared" si="61"/>
        <v>0</v>
      </c>
      <c r="DV24" s="45">
        <f t="shared" si="61"/>
        <v>1.0000000000000009E-3</v>
      </c>
      <c r="DW24" s="45">
        <f t="shared" si="61"/>
        <v>1.0000000000000009E-3</v>
      </c>
      <c r="DX24" s="45">
        <f t="shared" si="61"/>
        <v>7.0000000000000062E-3</v>
      </c>
      <c r="DY24" s="45">
        <f t="shared" si="61"/>
        <v>-5.0000000000000044E-3</v>
      </c>
      <c r="DZ24" s="45">
        <f t="shared" si="61"/>
        <v>-5.0000000000000044E-3</v>
      </c>
      <c r="EA24" s="45">
        <f t="shared" si="61"/>
        <v>-8.0000000000000071E-3</v>
      </c>
      <c r="EB24" s="45">
        <f t="shared" si="61"/>
        <v>-8.0000000000000071E-3</v>
      </c>
      <c r="EC24" s="45">
        <f t="shared" si="61"/>
        <v>-7.0000000000000062E-3</v>
      </c>
      <c r="ED24" s="45">
        <f t="shared" si="61"/>
        <v>-5.0000000000000044E-3</v>
      </c>
      <c r="EE24" s="45">
        <f t="shared" ref="EE24:EU24" si="65">CN6-BC$7</f>
        <v>-8.0000000000000071E-3</v>
      </c>
      <c r="EF24" s="45">
        <f t="shared" si="65"/>
        <v>-8.0000000000000071E-3</v>
      </c>
      <c r="EG24" s="45">
        <f t="shared" si="65"/>
        <v>-6.9999999999999923E-3</v>
      </c>
      <c r="EH24" s="45">
        <f t="shared" si="65"/>
        <v>-6.9999999999999923E-3</v>
      </c>
      <c r="EI24" s="45">
        <f t="shared" si="65"/>
        <v>-2.3999999999999966E-2</v>
      </c>
      <c r="EJ24" s="45">
        <f t="shared" si="65"/>
        <v>-5.0000000000000044E-3</v>
      </c>
      <c r="EK24" s="45">
        <f t="shared" si="65"/>
        <v>-1.6999999999999987E-2</v>
      </c>
      <c r="EL24" s="45">
        <f t="shared" si="65"/>
        <v>-6.0000000000000053E-3</v>
      </c>
      <c r="EM24" s="45">
        <f t="shared" si="65"/>
        <v>-5.0000000000000044E-3</v>
      </c>
      <c r="EN24" s="45">
        <f t="shared" si="65"/>
        <v>-5.0000000000000044E-3</v>
      </c>
      <c r="EO24" s="45">
        <f t="shared" si="65"/>
        <v>3.9999999999999758E-3</v>
      </c>
      <c r="EP24" s="45">
        <f t="shared" si="65"/>
        <v>1.0000000000000009E-2</v>
      </c>
      <c r="EQ24" s="45">
        <f t="shared" si="65"/>
        <v>-5.0000000000000044E-3</v>
      </c>
      <c r="ER24" s="45">
        <f t="shared" si="65"/>
        <v>-5.0000000000000044E-3</v>
      </c>
      <c r="ES24" s="45">
        <f t="shared" si="65"/>
        <v>-5.0000000000000044E-3</v>
      </c>
      <c r="ET24" s="45">
        <f t="shared" si="65"/>
        <v>-9.000000000000008E-3</v>
      </c>
      <c r="EU24" s="45">
        <f t="shared" si="65"/>
        <v>-9.000000000000008E-3</v>
      </c>
      <c r="EV24" s="45">
        <f>DE6-BT$7</f>
        <v>-8.0000000000000071E-3</v>
      </c>
    </row>
    <row r="25" spans="38:152">
      <c r="DM25" s="41">
        <v>6</v>
      </c>
      <c r="DN25" s="41">
        <v>1</v>
      </c>
      <c r="DO25" s="41" t="str">
        <f t="shared" si="2"/>
        <v>処遇加算Ⅰ特定加算なしベア加算なしから新加算Ⅰ</v>
      </c>
      <c r="DP25" s="45">
        <f t="shared" ref="DP25:ED28" si="66">BY3-AN$8</f>
        <v>0.14300000000000002</v>
      </c>
      <c r="DQ25" s="45">
        <f t="shared" si="66"/>
        <v>0.14300000000000002</v>
      </c>
      <c r="DR25" s="45">
        <f t="shared" si="66"/>
        <v>0.14300000000000002</v>
      </c>
      <c r="DS25" s="45">
        <f t="shared" si="66"/>
        <v>0.14300000000000002</v>
      </c>
      <c r="DT25" s="45">
        <f t="shared" si="66"/>
        <v>0.13400000000000001</v>
      </c>
      <c r="DU25" s="45">
        <f t="shared" si="66"/>
        <v>3.6999999999999991E-2</v>
      </c>
      <c r="DV25" s="45">
        <f t="shared" si="66"/>
        <v>7.3000000000000009E-2</v>
      </c>
      <c r="DW25" s="45">
        <f t="shared" si="66"/>
        <v>7.3000000000000009E-2</v>
      </c>
      <c r="DX25" s="45">
        <f t="shared" si="66"/>
        <v>7.3000000000000009E-2</v>
      </c>
      <c r="DY25" s="45">
        <f t="shared" si="66"/>
        <v>7.1000000000000008E-2</v>
      </c>
      <c r="DZ25" s="45">
        <f t="shared" si="66"/>
        <v>7.1000000000000008E-2</v>
      </c>
      <c r="EA25" s="45">
        <f t="shared" si="66"/>
        <v>3.8999999999999993E-2</v>
      </c>
      <c r="EB25" s="45">
        <f t="shared" si="66"/>
        <v>3.8999999999999993E-2</v>
      </c>
      <c r="EC25" s="45">
        <f t="shared" si="66"/>
        <v>3.9E-2</v>
      </c>
      <c r="ED25" s="45">
        <f t="shared" si="66"/>
        <v>3.9E-2</v>
      </c>
      <c r="EE25" s="45">
        <f t="shared" ref="EE25:EU25" si="67">CN3-BC$8</f>
        <v>3.8999999999999993E-2</v>
      </c>
      <c r="EF25" s="45">
        <f t="shared" si="67"/>
        <v>3.8999999999999993E-2</v>
      </c>
      <c r="EG25" s="45">
        <f t="shared" si="67"/>
        <v>6.1000000000000026E-2</v>
      </c>
      <c r="EH25" s="45">
        <f t="shared" si="67"/>
        <v>6.1000000000000026E-2</v>
      </c>
      <c r="EI25" s="45">
        <f t="shared" si="67"/>
        <v>6.0999999999999971E-2</v>
      </c>
      <c r="EJ25" s="45">
        <f t="shared" si="67"/>
        <v>0.05</v>
      </c>
      <c r="EK25" s="45">
        <f t="shared" si="67"/>
        <v>4.9999999999999989E-2</v>
      </c>
      <c r="EL25" s="45">
        <f t="shared" si="67"/>
        <v>0.05</v>
      </c>
      <c r="EM25" s="45">
        <f t="shared" si="67"/>
        <v>4.8000000000000001E-2</v>
      </c>
      <c r="EN25" s="45">
        <f t="shared" si="67"/>
        <v>4.8000000000000001E-2</v>
      </c>
      <c r="EO25" s="45">
        <f t="shared" si="67"/>
        <v>0.11200000000000002</v>
      </c>
      <c r="EP25" s="45">
        <f t="shared" si="67"/>
        <v>0.112</v>
      </c>
      <c r="EQ25" s="45">
        <f t="shared" si="67"/>
        <v>0.04</v>
      </c>
      <c r="ER25" s="45">
        <f t="shared" si="67"/>
        <v>5.6999999999999995E-2</v>
      </c>
      <c r="ES25" s="45">
        <f t="shared" si="67"/>
        <v>5.6999999999999995E-2</v>
      </c>
      <c r="ET25" s="45">
        <f t="shared" si="67"/>
        <v>3.9999999999999994E-2</v>
      </c>
      <c r="EU25" s="45">
        <f t="shared" si="67"/>
        <v>3.9999999999999994E-2</v>
      </c>
      <c r="EV25" s="45">
        <f>DE3-BT$8</f>
        <v>3.9999999999999994E-2</v>
      </c>
    </row>
    <row r="26" spans="38:152">
      <c r="DM26" s="41">
        <v>6</v>
      </c>
      <c r="DN26" s="41">
        <v>2</v>
      </c>
      <c r="DO26" s="41" t="str">
        <f t="shared" si="2"/>
        <v>処遇加算Ⅰ特定加算なしベア加算なしから新加算Ⅱ</v>
      </c>
      <c r="DP26" s="45">
        <f t="shared" si="66"/>
        <v>0.128</v>
      </c>
      <c r="DQ26" s="45">
        <f t="shared" si="66"/>
        <v>0.128</v>
      </c>
      <c r="DR26" s="45">
        <f t="shared" si="66"/>
        <v>0.128</v>
      </c>
      <c r="DS26" s="45">
        <f t="shared" si="66"/>
        <v>0.128</v>
      </c>
      <c r="DT26" s="45" t="e">
        <f t="shared" si="66"/>
        <v>#VALUE!</v>
      </c>
      <c r="DU26" s="45">
        <f t="shared" si="66"/>
        <v>3.599999999999999E-2</v>
      </c>
      <c r="DV26" s="45" t="e">
        <f t="shared" si="66"/>
        <v>#VALUE!</v>
      </c>
      <c r="DW26" s="45" t="e">
        <f t="shared" si="66"/>
        <v>#VALUE!</v>
      </c>
      <c r="DX26" s="45">
        <f t="shared" si="66"/>
        <v>7.1000000000000008E-2</v>
      </c>
      <c r="DY26" s="45">
        <f t="shared" si="66"/>
        <v>6.7000000000000004E-2</v>
      </c>
      <c r="DZ26" s="45">
        <f t="shared" si="66"/>
        <v>6.7000000000000004E-2</v>
      </c>
      <c r="EA26" s="45">
        <f t="shared" si="66"/>
        <v>3.6999999999999991E-2</v>
      </c>
      <c r="EB26" s="45">
        <f t="shared" si="66"/>
        <v>3.6999999999999991E-2</v>
      </c>
      <c r="EC26" s="45">
        <f t="shared" si="66"/>
        <v>3.6999999999999998E-2</v>
      </c>
      <c r="ED26" s="45">
        <f t="shared" si="66"/>
        <v>3.6999999999999998E-2</v>
      </c>
      <c r="EE26" s="45" t="e">
        <f t="shared" ref="EE26:EU26" si="68">CN4-BC$8</f>
        <v>#VALUE!</v>
      </c>
      <c r="EF26" s="45">
        <f t="shared" si="68"/>
        <v>3.6999999999999991E-2</v>
      </c>
      <c r="EG26" s="45">
        <f t="shared" si="68"/>
        <v>5.8000000000000024E-2</v>
      </c>
      <c r="EH26" s="45">
        <f t="shared" si="68"/>
        <v>5.8000000000000024E-2</v>
      </c>
      <c r="EI26" s="45">
        <f t="shared" si="68"/>
        <v>5.7999999999999968E-2</v>
      </c>
      <c r="EJ26" s="45">
        <f t="shared" si="68"/>
        <v>4.7E-2</v>
      </c>
      <c r="EK26" s="45">
        <f t="shared" si="68"/>
        <v>4.6999999999999986E-2</v>
      </c>
      <c r="EL26" s="45">
        <f t="shared" si="68"/>
        <v>4.7E-2</v>
      </c>
      <c r="EM26" s="45" t="e">
        <f t="shared" si="68"/>
        <v>#VALUE!</v>
      </c>
      <c r="EN26" s="45" t="e">
        <f t="shared" si="68"/>
        <v>#VALUE!</v>
      </c>
      <c r="EO26" s="45">
        <f t="shared" si="68"/>
        <v>0.10800000000000001</v>
      </c>
      <c r="EP26" s="45">
        <f t="shared" si="68"/>
        <v>0.108</v>
      </c>
      <c r="EQ26" s="45" t="e">
        <f t="shared" si="68"/>
        <v>#VALUE!</v>
      </c>
      <c r="ER26" s="45" t="e">
        <f t="shared" si="68"/>
        <v>#VALUE!</v>
      </c>
      <c r="ES26" s="45" t="e">
        <f t="shared" si="68"/>
        <v>#VALUE!</v>
      </c>
      <c r="ET26" s="45" t="e">
        <f t="shared" si="68"/>
        <v>#VALUE!</v>
      </c>
      <c r="EU26" s="45" t="e">
        <f t="shared" si="68"/>
        <v>#VALUE!</v>
      </c>
      <c r="EV26" s="45" t="e">
        <f>DE4-BT$8</f>
        <v>#VALUE!</v>
      </c>
    </row>
    <row r="27" spans="38:152">
      <c r="DM27" s="41">
        <v>6</v>
      </c>
      <c r="DN27" s="41">
        <v>3</v>
      </c>
      <c r="DO27" s="41" t="str">
        <f t="shared" si="2"/>
        <v>処遇加算Ⅰ特定加算なしベア加算なしから新加算Ⅲ</v>
      </c>
      <c r="DP27" s="45">
        <f t="shared" si="66"/>
        <v>7.3000000000000009E-2</v>
      </c>
      <c r="DQ27" s="45">
        <f t="shared" si="66"/>
        <v>7.3000000000000009E-2</v>
      </c>
      <c r="DR27" s="45">
        <f t="shared" si="66"/>
        <v>7.3000000000000009E-2</v>
      </c>
      <c r="DS27" s="45">
        <f t="shared" si="66"/>
        <v>7.3000000000000009E-2</v>
      </c>
      <c r="DT27" s="45">
        <f t="shared" si="66"/>
        <v>7.3000000000000009E-2</v>
      </c>
      <c r="DU27" s="45">
        <f t="shared" si="66"/>
        <v>2.2999999999999993E-2</v>
      </c>
      <c r="DV27" s="45">
        <f t="shared" si="66"/>
        <v>5.1999999999999991E-2</v>
      </c>
      <c r="DW27" s="45">
        <f t="shared" si="66"/>
        <v>5.1999999999999991E-2</v>
      </c>
      <c r="DX27" s="45">
        <f t="shared" si="66"/>
        <v>5.1999999999999991E-2</v>
      </c>
      <c r="DY27" s="45">
        <f t="shared" si="66"/>
        <v>3.1E-2</v>
      </c>
      <c r="DZ27" s="45">
        <f t="shared" si="66"/>
        <v>3.1E-2</v>
      </c>
      <c r="EA27" s="45">
        <f t="shared" si="66"/>
        <v>2.1999999999999992E-2</v>
      </c>
      <c r="EB27" s="45">
        <f t="shared" si="66"/>
        <v>2.1999999999999992E-2</v>
      </c>
      <c r="EC27" s="45">
        <f t="shared" si="66"/>
        <v>2.1999999999999999E-2</v>
      </c>
      <c r="ED27" s="45">
        <f t="shared" si="66"/>
        <v>2.1999999999999999E-2</v>
      </c>
      <c r="EE27" s="45">
        <f t="shared" ref="EE27:EU27" si="69">CN5-BC$8</f>
        <v>2.1999999999999992E-2</v>
      </c>
      <c r="EF27" s="45">
        <f t="shared" si="69"/>
        <v>2.1999999999999992E-2</v>
      </c>
      <c r="EG27" s="45">
        <f t="shared" si="69"/>
        <v>4.200000000000001E-2</v>
      </c>
      <c r="EH27" s="45">
        <f t="shared" si="69"/>
        <v>4.200000000000001E-2</v>
      </c>
      <c r="EI27" s="45">
        <f t="shared" si="69"/>
        <v>4.200000000000001E-2</v>
      </c>
      <c r="EJ27" s="45">
        <f t="shared" si="69"/>
        <v>3.7000000000000005E-2</v>
      </c>
      <c r="EK27" s="45">
        <f t="shared" si="69"/>
        <v>3.6999999999999977E-2</v>
      </c>
      <c r="EL27" s="45">
        <f t="shared" si="69"/>
        <v>3.7000000000000005E-2</v>
      </c>
      <c r="EM27" s="45">
        <f t="shared" si="69"/>
        <v>3.7000000000000005E-2</v>
      </c>
      <c r="EN27" s="45">
        <f t="shared" si="69"/>
        <v>3.7000000000000005E-2</v>
      </c>
      <c r="EO27" s="45">
        <f t="shared" si="69"/>
        <v>6.9000000000000006E-2</v>
      </c>
      <c r="EP27" s="45">
        <f t="shared" si="69"/>
        <v>6.8999999999999992E-2</v>
      </c>
      <c r="EQ27" s="45">
        <f t="shared" si="69"/>
        <v>2.3E-2</v>
      </c>
      <c r="ER27" s="45">
        <f t="shared" si="69"/>
        <v>3.1E-2</v>
      </c>
      <c r="ES27" s="45">
        <f t="shared" si="69"/>
        <v>3.1E-2</v>
      </c>
      <c r="ET27" s="45">
        <f t="shared" si="69"/>
        <v>2.1999999999999992E-2</v>
      </c>
      <c r="EU27" s="45">
        <f t="shared" si="69"/>
        <v>2.1999999999999992E-2</v>
      </c>
      <c r="EV27" s="45">
        <f>DE5-BT$8</f>
        <v>2.1999999999999992E-2</v>
      </c>
    </row>
    <row r="28" spans="38:152">
      <c r="DM28" s="41">
        <v>6</v>
      </c>
      <c r="DN28" s="41">
        <v>4</v>
      </c>
      <c r="DO28" s="41" t="str">
        <f t="shared" si="2"/>
        <v>処遇加算Ⅰ特定加算なしベア加算なしから新加算Ⅳ</v>
      </c>
      <c r="DP28" s="45">
        <f t="shared" si="66"/>
        <v>-1.0000000000000009E-3</v>
      </c>
      <c r="DQ28" s="45">
        <f t="shared" si="66"/>
        <v>1.8999999999999989E-2</v>
      </c>
      <c r="DR28" s="45">
        <f t="shared" si="66"/>
        <v>-1.0000000000000009E-3</v>
      </c>
      <c r="DS28" s="45">
        <f t="shared" si="66"/>
        <v>8.9999999999999802E-3</v>
      </c>
      <c r="DT28" s="45">
        <f t="shared" si="66"/>
        <v>4.9000000000000016E-2</v>
      </c>
      <c r="DU28" s="45">
        <f t="shared" si="66"/>
        <v>1.0999999999999996E-2</v>
      </c>
      <c r="DV28" s="45">
        <f t="shared" si="66"/>
        <v>2.8999999999999998E-2</v>
      </c>
      <c r="DW28" s="45">
        <f t="shared" si="66"/>
        <v>2.8999999999999998E-2</v>
      </c>
      <c r="DX28" s="45">
        <f t="shared" si="66"/>
        <v>3.5000000000000003E-2</v>
      </c>
      <c r="DY28" s="45">
        <f t="shared" si="66"/>
        <v>1.2999999999999998E-2</v>
      </c>
      <c r="DZ28" s="45">
        <f t="shared" si="66"/>
        <v>1.2999999999999998E-2</v>
      </c>
      <c r="EA28" s="45">
        <f t="shared" si="66"/>
        <v>4.9999999999999906E-3</v>
      </c>
      <c r="EB28" s="45">
        <f t="shared" si="66"/>
        <v>4.9999999999999906E-3</v>
      </c>
      <c r="EC28" s="45">
        <f t="shared" si="66"/>
        <v>5.9999999999999984E-3</v>
      </c>
      <c r="ED28" s="45">
        <f t="shared" si="66"/>
        <v>8.0000000000000002E-3</v>
      </c>
      <c r="EE28" s="45">
        <f t="shared" ref="EE28:EU28" si="70">CN6-BC$8</f>
        <v>4.9999999999999906E-3</v>
      </c>
      <c r="EF28" s="45">
        <f t="shared" si="70"/>
        <v>4.9999999999999906E-3</v>
      </c>
      <c r="EG28" s="45">
        <f t="shared" si="70"/>
        <v>1.9000000000000003E-2</v>
      </c>
      <c r="EH28" s="45">
        <f t="shared" si="70"/>
        <v>1.9000000000000003E-2</v>
      </c>
      <c r="EI28" s="45">
        <f t="shared" si="70"/>
        <v>2.0000000000000295E-3</v>
      </c>
      <c r="EJ28" s="45">
        <f t="shared" si="70"/>
        <v>1.4999999999999999E-2</v>
      </c>
      <c r="EK28" s="45">
        <f t="shared" si="70"/>
        <v>3.0000000000000027E-3</v>
      </c>
      <c r="EL28" s="45">
        <f t="shared" si="70"/>
        <v>1.3999999999999999E-2</v>
      </c>
      <c r="EM28" s="45">
        <f t="shared" si="70"/>
        <v>1.4999999999999999E-2</v>
      </c>
      <c r="EN28" s="45">
        <f t="shared" si="70"/>
        <v>1.4999999999999999E-2</v>
      </c>
      <c r="EO28" s="45">
        <f t="shared" si="70"/>
        <v>4.1999999999999982E-2</v>
      </c>
      <c r="EP28" s="45">
        <f t="shared" si="70"/>
        <v>4.8000000000000001E-2</v>
      </c>
      <c r="EQ28" s="45">
        <f t="shared" si="70"/>
        <v>5.9999999999999984E-3</v>
      </c>
      <c r="ER28" s="45">
        <f t="shared" si="70"/>
        <v>1.2999999999999998E-2</v>
      </c>
      <c r="ES28" s="45">
        <f t="shared" si="70"/>
        <v>1.2999999999999998E-2</v>
      </c>
      <c r="ET28" s="45">
        <f t="shared" si="70"/>
        <v>3.9999999999999897E-3</v>
      </c>
      <c r="EU28" s="45">
        <f t="shared" si="70"/>
        <v>3.9999999999999897E-3</v>
      </c>
      <c r="EV28" s="45">
        <f>DE6-BT$8</f>
        <v>4.9999999999999906E-3</v>
      </c>
    </row>
    <row r="29" spans="38:152">
      <c r="DM29" s="41">
        <v>6</v>
      </c>
      <c r="DN29" s="41">
        <v>12</v>
      </c>
      <c r="DO29" s="41" t="str">
        <f t="shared" si="2"/>
        <v>処遇加算Ⅰ特定加算なしベア加算なしから新加算Ⅴ（８）</v>
      </c>
      <c r="DP29" s="45">
        <f t="shared" ref="DP29:ED29" si="71">BY14-AN$8</f>
        <v>2.8000000000000025E-2</v>
      </c>
      <c r="DQ29" s="45">
        <f t="shared" si="71"/>
        <v>2.7999999999999997E-2</v>
      </c>
      <c r="DR29" s="45">
        <f t="shared" si="71"/>
        <v>2.8000000000000025E-2</v>
      </c>
      <c r="DS29" s="45">
        <f t="shared" si="71"/>
        <v>2.8000000000000025E-2</v>
      </c>
      <c r="DT29" s="45">
        <f t="shared" si="71"/>
        <v>2.7999999999999997E-2</v>
      </c>
      <c r="DU29" s="45">
        <f t="shared" si="71"/>
        <v>1.1999999999999997E-2</v>
      </c>
      <c r="DV29" s="45">
        <f t="shared" si="71"/>
        <v>2.3999999999999994E-2</v>
      </c>
      <c r="DW29" s="45">
        <f t="shared" si="71"/>
        <v>2.3999999999999994E-2</v>
      </c>
      <c r="DX29" s="45">
        <f t="shared" si="71"/>
        <v>2.3999999999999994E-2</v>
      </c>
      <c r="DY29" s="45">
        <f t="shared" si="71"/>
        <v>1.2999999999999998E-2</v>
      </c>
      <c r="DZ29" s="45">
        <f t="shared" si="71"/>
        <v>1.2999999999999998E-2</v>
      </c>
      <c r="EA29" s="45" t="e">
        <f t="shared" si="71"/>
        <v>#VALUE!</v>
      </c>
      <c r="EB29" s="45">
        <f t="shared" si="71"/>
        <v>8.9999999999999941E-3</v>
      </c>
      <c r="EC29" s="45">
        <f t="shared" si="71"/>
        <v>9.0000000000000011E-3</v>
      </c>
      <c r="ED29" s="45">
        <f t="shared" si="71"/>
        <v>9.0000000000000011E-3</v>
      </c>
      <c r="EE29" s="45">
        <f t="shared" ref="EE29:EU29" si="72">CN14-BC$8</f>
        <v>8.9999999999999941E-3</v>
      </c>
      <c r="EF29" s="45">
        <f t="shared" si="72"/>
        <v>8.9999999999999941E-3</v>
      </c>
      <c r="EG29" s="45">
        <f t="shared" si="72"/>
        <v>1.6E-2</v>
      </c>
      <c r="EH29" s="45">
        <f t="shared" si="72"/>
        <v>1.6E-2</v>
      </c>
      <c r="EI29" s="45">
        <f t="shared" si="72"/>
        <v>1.5999999999999986E-2</v>
      </c>
      <c r="EJ29" s="45">
        <f t="shared" si="72"/>
        <v>1.7000000000000001E-2</v>
      </c>
      <c r="EK29" s="45">
        <f t="shared" si="72"/>
        <v>1.7000000000000015E-2</v>
      </c>
      <c r="EL29" s="45">
        <f t="shared" si="72"/>
        <v>1.7000000000000001E-2</v>
      </c>
      <c r="EM29" s="45">
        <f t="shared" si="72"/>
        <v>1.7000000000000001E-2</v>
      </c>
      <c r="EN29" s="45">
        <f t="shared" si="72"/>
        <v>1.7000000000000001E-2</v>
      </c>
      <c r="EO29" s="45">
        <f t="shared" si="72"/>
        <v>3.1E-2</v>
      </c>
      <c r="EP29" s="45">
        <f t="shared" si="72"/>
        <v>3.1E-2</v>
      </c>
      <c r="EQ29" s="45">
        <f t="shared" si="72"/>
        <v>1.2000000000000004E-2</v>
      </c>
      <c r="ER29" s="45">
        <f t="shared" si="72"/>
        <v>1.2999999999999998E-2</v>
      </c>
      <c r="ES29" s="45">
        <f t="shared" si="72"/>
        <v>1.2999999999999998E-2</v>
      </c>
      <c r="ET29" s="45">
        <f t="shared" si="72"/>
        <v>8.9999999999999941E-3</v>
      </c>
      <c r="EU29" s="45">
        <f t="shared" si="72"/>
        <v>8.9999999999999941E-3</v>
      </c>
      <c r="EV29" s="45">
        <f>DE14-BT$8</f>
        <v>8.9999999999999941E-3</v>
      </c>
    </row>
    <row r="30" spans="38:152">
      <c r="DM30" s="41">
        <v>7</v>
      </c>
      <c r="DN30" s="41">
        <v>1</v>
      </c>
      <c r="DO30" s="41" t="str">
        <f t="shared" si="2"/>
        <v>処遇加算Ⅱ特定加算Ⅰベア加算から新加算Ⅰ</v>
      </c>
      <c r="DP30" s="45">
        <f t="shared" ref="DP30:ED33" si="73">BY3-AN$9</f>
        <v>0.10200000000000004</v>
      </c>
      <c r="DQ30" s="45">
        <f t="shared" si="73"/>
        <v>8.2000000000000017E-2</v>
      </c>
      <c r="DR30" s="45">
        <f t="shared" si="73"/>
        <v>0.10200000000000004</v>
      </c>
      <c r="DS30" s="45">
        <f t="shared" si="73"/>
        <v>9.2000000000000026E-2</v>
      </c>
      <c r="DT30" s="45">
        <f t="shared" si="73"/>
        <v>5.2000000000000018E-2</v>
      </c>
      <c r="DU30" s="45">
        <f t="shared" si="73"/>
        <v>2.3999999999999994E-2</v>
      </c>
      <c r="DV30" s="45">
        <f t="shared" si="73"/>
        <v>4.7E-2</v>
      </c>
      <c r="DW30" s="45">
        <f t="shared" si="73"/>
        <v>4.7E-2</v>
      </c>
      <c r="DX30" s="45">
        <f t="shared" si="73"/>
        <v>4.1000000000000009E-2</v>
      </c>
      <c r="DY30" s="45">
        <f t="shared" si="73"/>
        <v>3.1000000000000014E-2</v>
      </c>
      <c r="DZ30" s="45">
        <f t="shared" si="73"/>
        <v>3.1000000000000014E-2</v>
      </c>
      <c r="EA30" s="45">
        <f t="shared" si="73"/>
        <v>2.5999999999999995E-2</v>
      </c>
      <c r="EB30" s="45">
        <f t="shared" si="73"/>
        <v>2.5999999999999995E-2</v>
      </c>
      <c r="EC30" s="45">
        <f t="shared" si="73"/>
        <v>2.4999999999999994E-2</v>
      </c>
      <c r="ED30" s="45">
        <f t="shared" si="73"/>
        <v>2.2999999999999993E-2</v>
      </c>
      <c r="EE30" s="45">
        <f t="shared" ref="EE30:EU30" si="74">CN3-BC$9</f>
        <v>2.5999999999999995E-2</v>
      </c>
      <c r="EF30" s="45">
        <f t="shared" si="74"/>
        <v>2.5999999999999995E-2</v>
      </c>
      <c r="EG30" s="45">
        <f t="shared" si="74"/>
        <v>3.9000000000000021E-2</v>
      </c>
      <c r="EH30" s="45">
        <f t="shared" si="74"/>
        <v>3.9000000000000021E-2</v>
      </c>
      <c r="EI30" s="45">
        <f t="shared" si="74"/>
        <v>5.5999999999999966E-2</v>
      </c>
      <c r="EJ30" s="45">
        <f t="shared" si="74"/>
        <v>3.9000000000000007E-2</v>
      </c>
      <c r="EK30" s="45">
        <f t="shared" si="74"/>
        <v>5.099999999999999E-2</v>
      </c>
      <c r="EL30" s="45">
        <f t="shared" si="74"/>
        <v>4.0000000000000008E-2</v>
      </c>
      <c r="EM30" s="45">
        <f t="shared" si="74"/>
        <v>3.9000000000000007E-2</v>
      </c>
      <c r="EN30" s="45">
        <f t="shared" si="74"/>
        <v>3.9000000000000007E-2</v>
      </c>
      <c r="EO30" s="45">
        <f t="shared" si="74"/>
        <v>5.8000000000000024E-2</v>
      </c>
      <c r="EP30" s="45">
        <f t="shared" si="74"/>
        <v>5.1999999999999991E-2</v>
      </c>
      <c r="EQ30" s="45">
        <f t="shared" si="74"/>
        <v>2.8999999999999998E-2</v>
      </c>
      <c r="ER30" s="45">
        <f t="shared" si="74"/>
        <v>3.1E-2</v>
      </c>
      <c r="ES30" s="45">
        <f t="shared" si="74"/>
        <v>3.1E-2</v>
      </c>
      <c r="ET30" s="45">
        <f t="shared" si="74"/>
        <v>2.6999999999999996E-2</v>
      </c>
      <c r="EU30" s="45">
        <f t="shared" si="74"/>
        <v>2.6999999999999996E-2</v>
      </c>
      <c r="EV30" s="45">
        <f>DE3-BT$9</f>
        <v>2.5999999999999995E-2</v>
      </c>
    </row>
    <row r="31" spans="38:152">
      <c r="DM31" s="41">
        <v>7</v>
      </c>
      <c r="DN31" s="41">
        <v>2</v>
      </c>
      <c r="DO31" s="41" t="str">
        <f t="shared" si="2"/>
        <v>処遇加算Ⅱ特定加算Ⅰベア加算から新加算Ⅱ</v>
      </c>
      <c r="DP31" s="45">
        <f t="shared" si="73"/>
        <v>8.7000000000000022E-2</v>
      </c>
      <c r="DQ31" s="45">
        <f t="shared" si="73"/>
        <v>6.7000000000000004E-2</v>
      </c>
      <c r="DR31" s="45">
        <f t="shared" si="73"/>
        <v>8.7000000000000022E-2</v>
      </c>
      <c r="DS31" s="45">
        <f t="shared" si="73"/>
        <v>7.7000000000000013E-2</v>
      </c>
      <c r="DT31" s="45" t="e">
        <f t="shared" si="73"/>
        <v>#VALUE!</v>
      </c>
      <c r="DU31" s="45">
        <f t="shared" si="73"/>
        <v>2.2999999999999993E-2</v>
      </c>
      <c r="DV31" s="45" t="e">
        <f t="shared" si="73"/>
        <v>#VALUE!</v>
      </c>
      <c r="DW31" s="45" t="e">
        <f t="shared" si="73"/>
        <v>#VALUE!</v>
      </c>
      <c r="DX31" s="45">
        <f t="shared" si="73"/>
        <v>3.9000000000000007E-2</v>
      </c>
      <c r="DY31" s="45">
        <f t="shared" si="73"/>
        <v>2.700000000000001E-2</v>
      </c>
      <c r="DZ31" s="45">
        <f t="shared" si="73"/>
        <v>2.700000000000001E-2</v>
      </c>
      <c r="EA31" s="45">
        <f t="shared" si="73"/>
        <v>2.3999999999999994E-2</v>
      </c>
      <c r="EB31" s="45">
        <f t="shared" si="73"/>
        <v>2.3999999999999994E-2</v>
      </c>
      <c r="EC31" s="45">
        <f t="shared" si="73"/>
        <v>2.2999999999999993E-2</v>
      </c>
      <c r="ED31" s="45">
        <f t="shared" si="73"/>
        <v>2.0999999999999991E-2</v>
      </c>
      <c r="EE31" s="45" t="e">
        <f t="shared" ref="EE31:EU31" si="75">CN4-BC$9</f>
        <v>#VALUE!</v>
      </c>
      <c r="EF31" s="45">
        <f t="shared" si="75"/>
        <v>2.3999999999999994E-2</v>
      </c>
      <c r="EG31" s="45">
        <f t="shared" si="75"/>
        <v>3.6000000000000018E-2</v>
      </c>
      <c r="EH31" s="45">
        <f t="shared" si="75"/>
        <v>3.6000000000000018E-2</v>
      </c>
      <c r="EI31" s="45">
        <f t="shared" si="75"/>
        <v>5.2999999999999964E-2</v>
      </c>
      <c r="EJ31" s="45">
        <f t="shared" si="75"/>
        <v>3.6000000000000004E-2</v>
      </c>
      <c r="EK31" s="45">
        <f t="shared" si="75"/>
        <v>4.7999999999999987E-2</v>
      </c>
      <c r="EL31" s="45">
        <f t="shared" si="75"/>
        <v>3.7000000000000005E-2</v>
      </c>
      <c r="EM31" s="45" t="e">
        <f t="shared" si="75"/>
        <v>#VALUE!</v>
      </c>
      <c r="EN31" s="45" t="e">
        <f t="shared" si="75"/>
        <v>#VALUE!</v>
      </c>
      <c r="EO31" s="45">
        <f t="shared" si="75"/>
        <v>5.400000000000002E-2</v>
      </c>
      <c r="EP31" s="45">
        <f t="shared" si="75"/>
        <v>4.7999999999999987E-2</v>
      </c>
      <c r="EQ31" s="45" t="e">
        <f t="shared" si="75"/>
        <v>#VALUE!</v>
      </c>
      <c r="ER31" s="45" t="e">
        <f t="shared" si="75"/>
        <v>#VALUE!</v>
      </c>
      <c r="ES31" s="45" t="e">
        <f t="shared" si="75"/>
        <v>#VALUE!</v>
      </c>
      <c r="ET31" s="45" t="e">
        <f t="shared" si="75"/>
        <v>#VALUE!</v>
      </c>
      <c r="EU31" s="45" t="e">
        <f t="shared" si="75"/>
        <v>#VALUE!</v>
      </c>
      <c r="EV31" s="45" t="e">
        <f>DE4-BT$9</f>
        <v>#VALUE!</v>
      </c>
    </row>
    <row r="32" spans="38:152">
      <c r="DM32" s="41">
        <v>7</v>
      </c>
      <c r="DN32" s="41">
        <v>3</v>
      </c>
      <c r="DO32" s="41" t="str">
        <f t="shared" si="2"/>
        <v>処遇加算Ⅱ特定加算Ⅰベア加算から新加算Ⅲ</v>
      </c>
      <c r="DP32" s="45">
        <f t="shared" si="73"/>
        <v>3.2000000000000028E-2</v>
      </c>
      <c r="DQ32" s="45">
        <f t="shared" si="73"/>
        <v>1.2000000000000011E-2</v>
      </c>
      <c r="DR32" s="45">
        <f t="shared" si="73"/>
        <v>3.2000000000000028E-2</v>
      </c>
      <c r="DS32" s="45">
        <f t="shared" si="73"/>
        <v>2.200000000000002E-2</v>
      </c>
      <c r="DT32" s="45">
        <f t="shared" si="73"/>
        <v>-8.9999999999999802E-3</v>
      </c>
      <c r="DU32" s="45">
        <f t="shared" si="73"/>
        <v>9.999999999999995E-3</v>
      </c>
      <c r="DV32" s="45">
        <f t="shared" si="73"/>
        <v>2.5999999999999981E-2</v>
      </c>
      <c r="DW32" s="45">
        <f t="shared" si="73"/>
        <v>2.5999999999999981E-2</v>
      </c>
      <c r="DX32" s="45">
        <f t="shared" si="73"/>
        <v>1.999999999999999E-2</v>
      </c>
      <c r="DY32" s="45">
        <f t="shared" si="73"/>
        <v>-8.9999999999999941E-3</v>
      </c>
      <c r="DZ32" s="45">
        <f t="shared" si="73"/>
        <v>-8.9999999999999941E-3</v>
      </c>
      <c r="EA32" s="45">
        <f t="shared" si="73"/>
        <v>8.9999999999999941E-3</v>
      </c>
      <c r="EB32" s="45">
        <f t="shared" si="73"/>
        <v>8.9999999999999941E-3</v>
      </c>
      <c r="EC32" s="45">
        <f t="shared" si="73"/>
        <v>7.9999999999999932E-3</v>
      </c>
      <c r="ED32" s="45">
        <f t="shared" si="73"/>
        <v>5.9999999999999915E-3</v>
      </c>
      <c r="EE32" s="45">
        <f t="shared" ref="EE32:EU32" si="76">CN5-BC$9</f>
        <v>8.9999999999999941E-3</v>
      </c>
      <c r="EF32" s="45">
        <f t="shared" si="76"/>
        <v>8.9999999999999941E-3</v>
      </c>
      <c r="EG32" s="45">
        <f t="shared" si="76"/>
        <v>2.0000000000000004E-2</v>
      </c>
      <c r="EH32" s="45">
        <f t="shared" si="76"/>
        <v>2.0000000000000004E-2</v>
      </c>
      <c r="EI32" s="45">
        <f t="shared" si="76"/>
        <v>3.7000000000000005E-2</v>
      </c>
      <c r="EJ32" s="45">
        <f t="shared" si="76"/>
        <v>2.6000000000000009E-2</v>
      </c>
      <c r="EK32" s="45">
        <f t="shared" si="76"/>
        <v>3.7999999999999978E-2</v>
      </c>
      <c r="EL32" s="45">
        <f t="shared" si="76"/>
        <v>2.700000000000001E-2</v>
      </c>
      <c r="EM32" s="45">
        <f t="shared" si="76"/>
        <v>2.8000000000000011E-2</v>
      </c>
      <c r="EN32" s="45">
        <f t="shared" si="76"/>
        <v>2.8000000000000011E-2</v>
      </c>
      <c r="EO32" s="45">
        <f t="shared" si="76"/>
        <v>1.5000000000000013E-2</v>
      </c>
      <c r="EP32" s="45">
        <f t="shared" si="76"/>
        <v>8.9999999999999802E-3</v>
      </c>
      <c r="EQ32" s="45">
        <f t="shared" si="76"/>
        <v>1.1999999999999997E-2</v>
      </c>
      <c r="ER32" s="45">
        <f t="shared" si="76"/>
        <v>5.0000000000000044E-3</v>
      </c>
      <c r="ES32" s="45">
        <f t="shared" si="76"/>
        <v>5.0000000000000044E-3</v>
      </c>
      <c r="ET32" s="45">
        <f t="shared" si="76"/>
        <v>8.9999999999999941E-3</v>
      </c>
      <c r="EU32" s="45">
        <f t="shared" si="76"/>
        <v>8.9999999999999941E-3</v>
      </c>
      <c r="EV32" s="45">
        <f>DE5-BT$9</f>
        <v>7.9999999999999932E-3</v>
      </c>
    </row>
    <row r="33" spans="117:152">
      <c r="DM33" s="41">
        <v>7</v>
      </c>
      <c r="DN33" s="41">
        <v>4</v>
      </c>
      <c r="DO33" s="41" t="str">
        <f t="shared" si="2"/>
        <v>処遇加算Ⅱ特定加算Ⅰベア加算から新加算Ⅳ</v>
      </c>
      <c r="DP33" s="45">
        <f t="shared" si="73"/>
        <v>-4.1999999999999982E-2</v>
      </c>
      <c r="DQ33" s="45">
        <f t="shared" si="73"/>
        <v>-4.200000000000001E-2</v>
      </c>
      <c r="DR33" s="45">
        <f t="shared" si="73"/>
        <v>-4.1999999999999982E-2</v>
      </c>
      <c r="DS33" s="45">
        <f t="shared" si="73"/>
        <v>-4.200000000000001E-2</v>
      </c>
      <c r="DT33" s="45">
        <f t="shared" si="73"/>
        <v>-3.2999999999999974E-2</v>
      </c>
      <c r="DU33" s="45">
        <f t="shared" si="73"/>
        <v>-2.0000000000000018E-3</v>
      </c>
      <c r="DV33" s="45">
        <f t="shared" si="73"/>
        <v>2.9999999999999888E-3</v>
      </c>
      <c r="DW33" s="45">
        <f t="shared" si="73"/>
        <v>2.9999999999999888E-3</v>
      </c>
      <c r="DX33" s="45">
        <f t="shared" si="73"/>
        <v>3.0000000000000027E-3</v>
      </c>
      <c r="DY33" s="45">
        <f t="shared" si="73"/>
        <v>-2.6999999999999996E-2</v>
      </c>
      <c r="DZ33" s="45">
        <f t="shared" si="73"/>
        <v>-2.6999999999999996E-2</v>
      </c>
      <c r="EA33" s="45">
        <f t="shared" si="73"/>
        <v>-8.0000000000000071E-3</v>
      </c>
      <c r="EB33" s="45">
        <f t="shared" si="73"/>
        <v>-8.0000000000000071E-3</v>
      </c>
      <c r="EC33" s="45">
        <f t="shared" si="73"/>
        <v>-8.0000000000000071E-3</v>
      </c>
      <c r="ED33" s="45">
        <f t="shared" si="73"/>
        <v>-8.0000000000000071E-3</v>
      </c>
      <c r="EE33" s="45">
        <f t="shared" ref="EE33:EU33" si="77">CN6-BC$9</f>
        <v>-8.0000000000000071E-3</v>
      </c>
      <c r="EF33" s="45">
        <f t="shared" si="77"/>
        <v>-8.0000000000000071E-3</v>
      </c>
      <c r="EG33" s="45">
        <f t="shared" si="77"/>
        <v>-3.0000000000000027E-3</v>
      </c>
      <c r="EH33" s="45">
        <f t="shared" si="77"/>
        <v>-3.0000000000000027E-3</v>
      </c>
      <c r="EI33" s="45">
        <f t="shared" si="77"/>
        <v>-2.9999999999999749E-3</v>
      </c>
      <c r="EJ33" s="45">
        <f t="shared" si="77"/>
        <v>4.0000000000000036E-3</v>
      </c>
      <c r="EK33" s="45">
        <f t="shared" si="77"/>
        <v>4.0000000000000036E-3</v>
      </c>
      <c r="EL33" s="45">
        <f t="shared" si="77"/>
        <v>4.0000000000000036E-3</v>
      </c>
      <c r="EM33" s="45">
        <f t="shared" si="77"/>
        <v>6.0000000000000053E-3</v>
      </c>
      <c r="EN33" s="45">
        <f t="shared" si="77"/>
        <v>6.0000000000000053E-3</v>
      </c>
      <c r="EO33" s="45">
        <f t="shared" si="77"/>
        <v>-1.2000000000000011E-2</v>
      </c>
      <c r="EP33" s="45">
        <f t="shared" si="77"/>
        <v>-1.2000000000000011E-2</v>
      </c>
      <c r="EQ33" s="45">
        <f t="shared" si="77"/>
        <v>-5.0000000000000044E-3</v>
      </c>
      <c r="ER33" s="45">
        <f t="shared" si="77"/>
        <v>-1.2999999999999998E-2</v>
      </c>
      <c r="ES33" s="45">
        <f t="shared" si="77"/>
        <v>-1.2999999999999998E-2</v>
      </c>
      <c r="ET33" s="45">
        <f t="shared" si="77"/>
        <v>-9.000000000000008E-3</v>
      </c>
      <c r="EU33" s="45">
        <f t="shared" si="77"/>
        <v>-9.000000000000008E-3</v>
      </c>
      <c r="EV33" s="45">
        <f>DE6-BT$9</f>
        <v>-9.000000000000008E-3</v>
      </c>
    </row>
    <row r="34" spans="117:152">
      <c r="DM34" s="41">
        <v>7</v>
      </c>
      <c r="DN34" s="41">
        <v>6</v>
      </c>
      <c r="DO34" s="41" t="str">
        <f t="shared" si="2"/>
        <v>処遇加算Ⅱ特定加算Ⅰベア加算から新加算Ⅴ（２）</v>
      </c>
      <c r="DP34" s="45">
        <f t="shared" ref="DP34:ED34" si="78">BY8-AN$9</f>
        <v>2.8000000000000025E-2</v>
      </c>
      <c r="DQ34" s="45">
        <f t="shared" si="78"/>
        <v>2.8000000000000025E-2</v>
      </c>
      <c r="DR34" s="45">
        <f t="shared" si="78"/>
        <v>2.8000000000000025E-2</v>
      </c>
      <c r="DS34" s="45">
        <f t="shared" si="78"/>
        <v>2.8000000000000025E-2</v>
      </c>
      <c r="DT34" s="45">
        <f t="shared" si="78"/>
        <v>2.7999999999999997E-2</v>
      </c>
      <c r="DU34" s="45">
        <f t="shared" si="78"/>
        <v>1.1999999999999997E-2</v>
      </c>
      <c r="DV34" s="45">
        <f t="shared" si="78"/>
        <v>2.4000000000000007E-2</v>
      </c>
      <c r="DW34" s="45">
        <f t="shared" si="78"/>
        <v>2.4000000000000007E-2</v>
      </c>
      <c r="DX34" s="45">
        <f t="shared" si="78"/>
        <v>2.3999999999999994E-2</v>
      </c>
      <c r="DY34" s="45">
        <f t="shared" si="78"/>
        <v>1.2999999999999998E-2</v>
      </c>
      <c r="DZ34" s="45">
        <f t="shared" si="78"/>
        <v>1.2999999999999998E-2</v>
      </c>
      <c r="EA34" s="45" t="e">
        <f t="shared" si="78"/>
        <v>#VALUE!</v>
      </c>
      <c r="EB34" s="45">
        <f t="shared" si="78"/>
        <v>8.9999999999999941E-3</v>
      </c>
      <c r="EC34" s="45">
        <f t="shared" si="78"/>
        <v>8.9999999999999941E-3</v>
      </c>
      <c r="ED34" s="45">
        <f t="shared" si="78"/>
        <v>8.9999999999999941E-3</v>
      </c>
      <c r="EE34" s="45">
        <f t="shared" ref="EE34:EU34" si="79">CN8-BC$9</f>
        <v>8.9999999999999941E-3</v>
      </c>
      <c r="EF34" s="45">
        <f t="shared" si="79"/>
        <v>8.9999999999999941E-3</v>
      </c>
      <c r="EG34" s="45">
        <f t="shared" si="79"/>
        <v>1.6E-2</v>
      </c>
      <c r="EH34" s="45">
        <f t="shared" si="79"/>
        <v>1.6E-2</v>
      </c>
      <c r="EI34" s="45">
        <f t="shared" si="79"/>
        <v>1.5999999999999986E-2</v>
      </c>
      <c r="EJ34" s="45">
        <f t="shared" si="79"/>
        <v>1.7000000000000001E-2</v>
      </c>
      <c r="EK34" s="45">
        <f t="shared" si="79"/>
        <v>1.7000000000000015E-2</v>
      </c>
      <c r="EL34" s="45">
        <f t="shared" si="79"/>
        <v>1.7000000000000001E-2</v>
      </c>
      <c r="EM34" s="45">
        <f t="shared" si="79"/>
        <v>1.7000000000000001E-2</v>
      </c>
      <c r="EN34" s="45">
        <f t="shared" si="79"/>
        <v>1.7000000000000001E-2</v>
      </c>
      <c r="EO34" s="45">
        <f t="shared" si="79"/>
        <v>3.1E-2</v>
      </c>
      <c r="EP34" s="45">
        <f t="shared" si="79"/>
        <v>3.1E-2</v>
      </c>
      <c r="EQ34" s="45">
        <f t="shared" si="79"/>
        <v>1.1999999999999997E-2</v>
      </c>
      <c r="ER34" s="45">
        <f t="shared" si="79"/>
        <v>1.2999999999999998E-2</v>
      </c>
      <c r="ES34" s="45">
        <f t="shared" si="79"/>
        <v>1.2999999999999998E-2</v>
      </c>
      <c r="ET34" s="45">
        <f t="shared" si="79"/>
        <v>8.9999999999999941E-3</v>
      </c>
      <c r="EU34" s="45">
        <f t="shared" si="79"/>
        <v>8.9999999999999941E-3</v>
      </c>
      <c r="EV34" s="45">
        <f>DE8-BT$9</f>
        <v>8.9999999999999941E-3</v>
      </c>
    </row>
    <row r="35" spans="117:152">
      <c r="DM35" s="41">
        <v>8</v>
      </c>
      <c r="DN35" s="41">
        <v>1</v>
      </c>
      <c r="DO35" s="41" t="str">
        <f t="shared" ref="DO35:DO66" si="80">VLOOKUP(DM35,$AL$3:$AM$21,2)&amp;"から"&amp;VLOOKUP(DN35,$BW$3:$BX$20,2)</f>
        <v>処遇加算Ⅱ特定加算Ⅰベア加算なしから新加算Ⅰ</v>
      </c>
      <c r="DP35" s="45">
        <f t="shared" ref="DP35:ED38" si="81">BY3-AN$10</f>
        <v>0.14700000000000002</v>
      </c>
      <c r="DQ35" s="45">
        <f t="shared" si="81"/>
        <v>0.12700000000000003</v>
      </c>
      <c r="DR35" s="45">
        <f t="shared" si="81"/>
        <v>0.14700000000000002</v>
      </c>
      <c r="DS35" s="45">
        <f t="shared" si="81"/>
        <v>0.13700000000000001</v>
      </c>
      <c r="DT35" s="45">
        <f t="shared" si="81"/>
        <v>9.7000000000000003E-2</v>
      </c>
      <c r="DU35" s="45">
        <f t="shared" si="81"/>
        <v>3.4999999999999989E-2</v>
      </c>
      <c r="DV35" s="45">
        <f t="shared" si="81"/>
        <v>7.4999999999999997E-2</v>
      </c>
      <c r="DW35" s="45">
        <f t="shared" si="81"/>
        <v>7.4999999999999997E-2</v>
      </c>
      <c r="DX35" s="45">
        <f t="shared" si="81"/>
        <v>6.9000000000000006E-2</v>
      </c>
      <c r="DY35" s="45">
        <f t="shared" si="81"/>
        <v>4.9000000000000016E-2</v>
      </c>
      <c r="DZ35" s="45">
        <f t="shared" si="81"/>
        <v>4.9000000000000016E-2</v>
      </c>
      <c r="EA35" s="45">
        <f t="shared" si="81"/>
        <v>3.8999999999999993E-2</v>
      </c>
      <c r="EB35" s="45">
        <f t="shared" si="81"/>
        <v>3.8999999999999993E-2</v>
      </c>
      <c r="EC35" s="45">
        <f t="shared" si="81"/>
        <v>3.7999999999999999E-2</v>
      </c>
      <c r="ED35" s="45">
        <f t="shared" si="81"/>
        <v>3.5999999999999997E-2</v>
      </c>
      <c r="EE35" s="45">
        <f t="shared" ref="EE35:EU35" si="82">CN3-BC$10</f>
        <v>3.8999999999999993E-2</v>
      </c>
      <c r="EF35" s="45">
        <f t="shared" si="82"/>
        <v>3.8999999999999993E-2</v>
      </c>
      <c r="EG35" s="45">
        <f t="shared" si="82"/>
        <v>6.5000000000000016E-2</v>
      </c>
      <c r="EH35" s="45">
        <f t="shared" si="82"/>
        <v>6.5000000000000016E-2</v>
      </c>
      <c r="EI35" s="45">
        <f t="shared" si="82"/>
        <v>8.1999999999999962E-2</v>
      </c>
      <c r="EJ35" s="45">
        <f t="shared" si="82"/>
        <v>5.9000000000000011E-2</v>
      </c>
      <c r="EK35" s="45">
        <f t="shared" si="82"/>
        <v>7.0999999999999994E-2</v>
      </c>
      <c r="EL35" s="45">
        <f t="shared" si="82"/>
        <v>6.0000000000000012E-2</v>
      </c>
      <c r="EM35" s="45">
        <f t="shared" si="82"/>
        <v>5.9000000000000011E-2</v>
      </c>
      <c r="EN35" s="45">
        <f t="shared" si="82"/>
        <v>5.9000000000000011E-2</v>
      </c>
      <c r="EO35" s="45">
        <f t="shared" si="82"/>
        <v>9.600000000000003E-2</v>
      </c>
      <c r="EP35" s="45">
        <f t="shared" si="82"/>
        <v>0.09</v>
      </c>
      <c r="EQ35" s="45">
        <f t="shared" si="82"/>
        <v>0.04</v>
      </c>
      <c r="ER35" s="45">
        <f t="shared" si="82"/>
        <v>4.9000000000000002E-2</v>
      </c>
      <c r="ES35" s="45">
        <f t="shared" si="82"/>
        <v>4.9000000000000002E-2</v>
      </c>
      <c r="ET35" s="45">
        <f t="shared" si="82"/>
        <v>3.9999999999999994E-2</v>
      </c>
      <c r="EU35" s="45">
        <f t="shared" si="82"/>
        <v>3.9999999999999994E-2</v>
      </c>
      <c r="EV35" s="45">
        <f>DE3-BT$10</f>
        <v>3.8999999999999993E-2</v>
      </c>
    </row>
    <row r="36" spans="117:152">
      <c r="DM36" s="41">
        <v>8</v>
      </c>
      <c r="DN36" s="41">
        <v>2</v>
      </c>
      <c r="DO36" s="41" t="str">
        <f t="shared" si="80"/>
        <v>処遇加算Ⅱ特定加算Ⅰベア加算なしから新加算Ⅱ</v>
      </c>
      <c r="DP36" s="45">
        <f t="shared" si="81"/>
        <v>0.13200000000000001</v>
      </c>
      <c r="DQ36" s="45">
        <f t="shared" si="81"/>
        <v>0.11200000000000002</v>
      </c>
      <c r="DR36" s="45">
        <f t="shared" si="81"/>
        <v>0.13200000000000001</v>
      </c>
      <c r="DS36" s="45">
        <f t="shared" si="81"/>
        <v>0.122</v>
      </c>
      <c r="DT36" s="45" t="e">
        <f t="shared" si="81"/>
        <v>#VALUE!</v>
      </c>
      <c r="DU36" s="45">
        <f t="shared" si="81"/>
        <v>3.3999999999999989E-2</v>
      </c>
      <c r="DV36" s="45" t="e">
        <f t="shared" si="81"/>
        <v>#VALUE!</v>
      </c>
      <c r="DW36" s="45" t="e">
        <f t="shared" si="81"/>
        <v>#VALUE!</v>
      </c>
      <c r="DX36" s="45">
        <f t="shared" si="81"/>
        <v>6.7000000000000004E-2</v>
      </c>
      <c r="DY36" s="45">
        <f t="shared" si="81"/>
        <v>4.5000000000000012E-2</v>
      </c>
      <c r="DZ36" s="45">
        <f t="shared" si="81"/>
        <v>4.5000000000000012E-2</v>
      </c>
      <c r="EA36" s="45">
        <f t="shared" si="81"/>
        <v>3.6999999999999991E-2</v>
      </c>
      <c r="EB36" s="45">
        <f t="shared" si="81"/>
        <v>3.6999999999999991E-2</v>
      </c>
      <c r="EC36" s="45">
        <f t="shared" si="81"/>
        <v>3.5999999999999997E-2</v>
      </c>
      <c r="ED36" s="45">
        <f t="shared" si="81"/>
        <v>3.3999999999999996E-2</v>
      </c>
      <c r="EE36" s="45" t="e">
        <f t="shared" ref="EE36:EU36" si="83">CN4-BC$10</f>
        <v>#VALUE!</v>
      </c>
      <c r="EF36" s="45">
        <f t="shared" si="83"/>
        <v>3.6999999999999991E-2</v>
      </c>
      <c r="EG36" s="45">
        <f t="shared" si="83"/>
        <v>6.2000000000000013E-2</v>
      </c>
      <c r="EH36" s="45">
        <f t="shared" si="83"/>
        <v>6.2000000000000013E-2</v>
      </c>
      <c r="EI36" s="45">
        <f t="shared" si="83"/>
        <v>7.8999999999999959E-2</v>
      </c>
      <c r="EJ36" s="45">
        <f t="shared" si="83"/>
        <v>5.6000000000000008E-2</v>
      </c>
      <c r="EK36" s="45">
        <f t="shared" si="83"/>
        <v>6.7999999999999991E-2</v>
      </c>
      <c r="EL36" s="45">
        <f t="shared" si="83"/>
        <v>5.7000000000000009E-2</v>
      </c>
      <c r="EM36" s="45" t="e">
        <f t="shared" si="83"/>
        <v>#VALUE!</v>
      </c>
      <c r="EN36" s="45" t="e">
        <f t="shared" si="83"/>
        <v>#VALUE!</v>
      </c>
      <c r="EO36" s="45">
        <f t="shared" si="83"/>
        <v>9.2000000000000026E-2</v>
      </c>
      <c r="EP36" s="45">
        <f t="shared" si="83"/>
        <v>8.5999999999999993E-2</v>
      </c>
      <c r="EQ36" s="45" t="e">
        <f t="shared" si="83"/>
        <v>#VALUE!</v>
      </c>
      <c r="ER36" s="45" t="e">
        <f t="shared" si="83"/>
        <v>#VALUE!</v>
      </c>
      <c r="ES36" s="45" t="e">
        <f t="shared" si="83"/>
        <v>#VALUE!</v>
      </c>
      <c r="ET36" s="45" t="e">
        <f t="shared" si="83"/>
        <v>#VALUE!</v>
      </c>
      <c r="EU36" s="45" t="e">
        <f t="shared" si="83"/>
        <v>#VALUE!</v>
      </c>
      <c r="EV36" s="45" t="e">
        <f>DE4-BT$10</f>
        <v>#VALUE!</v>
      </c>
    </row>
    <row r="37" spans="117:152">
      <c r="DM37" s="41">
        <v>8</v>
      </c>
      <c r="DN37" s="41">
        <v>3</v>
      </c>
      <c r="DO37" s="41" t="str">
        <f t="shared" si="80"/>
        <v>処遇加算Ⅱ特定加算Ⅰベア加算なしから新加算Ⅲ</v>
      </c>
      <c r="DP37" s="45">
        <f t="shared" si="81"/>
        <v>7.7000000000000013E-2</v>
      </c>
      <c r="DQ37" s="45">
        <f t="shared" si="81"/>
        <v>5.7000000000000023E-2</v>
      </c>
      <c r="DR37" s="45">
        <f t="shared" si="81"/>
        <v>7.7000000000000013E-2</v>
      </c>
      <c r="DS37" s="45">
        <f t="shared" si="81"/>
        <v>6.7000000000000004E-2</v>
      </c>
      <c r="DT37" s="45">
        <f t="shared" si="81"/>
        <v>3.6000000000000004E-2</v>
      </c>
      <c r="DU37" s="45">
        <f t="shared" si="81"/>
        <v>2.0999999999999991E-2</v>
      </c>
      <c r="DV37" s="45">
        <f t="shared" si="81"/>
        <v>5.3999999999999979E-2</v>
      </c>
      <c r="DW37" s="45">
        <f t="shared" si="81"/>
        <v>5.3999999999999979E-2</v>
      </c>
      <c r="DX37" s="45">
        <f t="shared" si="81"/>
        <v>4.7999999999999987E-2</v>
      </c>
      <c r="DY37" s="45">
        <f t="shared" si="81"/>
        <v>9.000000000000008E-3</v>
      </c>
      <c r="DZ37" s="45">
        <f t="shared" si="81"/>
        <v>9.000000000000008E-3</v>
      </c>
      <c r="EA37" s="45">
        <f t="shared" si="81"/>
        <v>2.1999999999999992E-2</v>
      </c>
      <c r="EB37" s="45">
        <f t="shared" si="81"/>
        <v>2.1999999999999992E-2</v>
      </c>
      <c r="EC37" s="45">
        <f t="shared" si="81"/>
        <v>2.0999999999999998E-2</v>
      </c>
      <c r="ED37" s="45">
        <f t="shared" si="81"/>
        <v>1.8999999999999996E-2</v>
      </c>
      <c r="EE37" s="45">
        <f t="shared" ref="EE37:EU37" si="84">CN5-BC$10</f>
        <v>2.1999999999999992E-2</v>
      </c>
      <c r="EF37" s="45">
        <f t="shared" si="84"/>
        <v>2.1999999999999992E-2</v>
      </c>
      <c r="EG37" s="45">
        <f t="shared" si="84"/>
        <v>4.5999999999999999E-2</v>
      </c>
      <c r="EH37" s="45">
        <f t="shared" si="84"/>
        <v>4.5999999999999999E-2</v>
      </c>
      <c r="EI37" s="45">
        <f t="shared" si="84"/>
        <v>6.3E-2</v>
      </c>
      <c r="EJ37" s="45">
        <f t="shared" si="84"/>
        <v>4.6000000000000013E-2</v>
      </c>
      <c r="EK37" s="45">
        <f t="shared" si="84"/>
        <v>5.7999999999999982E-2</v>
      </c>
      <c r="EL37" s="45">
        <f t="shared" si="84"/>
        <v>4.7000000000000014E-2</v>
      </c>
      <c r="EM37" s="45">
        <f t="shared" si="84"/>
        <v>4.8000000000000015E-2</v>
      </c>
      <c r="EN37" s="45">
        <f t="shared" si="84"/>
        <v>4.8000000000000015E-2</v>
      </c>
      <c r="EO37" s="45">
        <f t="shared" si="84"/>
        <v>5.3000000000000019E-2</v>
      </c>
      <c r="EP37" s="45">
        <f t="shared" si="84"/>
        <v>4.6999999999999986E-2</v>
      </c>
      <c r="EQ37" s="45">
        <f t="shared" si="84"/>
        <v>2.3E-2</v>
      </c>
      <c r="ER37" s="45">
        <f t="shared" si="84"/>
        <v>2.3000000000000007E-2</v>
      </c>
      <c r="ES37" s="45">
        <f t="shared" si="84"/>
        <v>2.3000000000000007E-2</v>
      </c>
      <c r="ET37" s="45">
        <f t="shared" si="84"/>
        <v>2.1999999999999992E-2</v>
      </c>
      <c r="EU37" s="45">
        <f t="shared" si="84"/>
        <v>2.1999999999999992E-2</v>
      </c>
      <c r="EV37" s="45">
        <f>DE5-BT$10</f>
        <v>2.0999999999999991E-2</v>
      </c>
    </row>
    <row r="38" spans="117:152">
      <c r="DM38" s="41">
        <v>8</v>
      </c>
      <c r="DN38" s="41">
        <v>4</v>
      </c>
      <c r="DO38" s="41" t="str">
        <f t="shared" si="80"/>
        <v>処遇加算Ⅱ特定加算Ⅰベア加算なしから新加算Ⅳ</v>
      </c>
      <c r="DP38" s="45">
        <f t="shared" si="81"/>
        <v>3.0000000000000027E-3</v>
      </c>
      <c r="DQ38" s="45">
        <f t="shared" si="81"/>
        <v>3.0000000000000027E-3</v>
      </c>
      <c r="DR38" s="45">
        <f t="shared" si="81"/>
        <v>3.0000000000000027E-3</v>
      </c>
      <c r="DS38" s="45">
        <f t="shared" si="81"/>
        <v>2.9999999999999749E-3</v>
      </c>
      <c r="DT38" s="45">
        <f t="shared" si="81"/>
        <v>1.2000000000000011E-2</v>
      </c>
      <c r="DU38" s="45">
        <f t="shared" si="81"/>
        <v>8.9999999999999941E-3</v>
      </c>
      <c r="DV38" s="45">
        <f t="shared" si="81"/>
        <v>3.0999999999999986E-2</v>
      </c>
      <c r="DW38" s="45">
        <f t="shared" si="81"/>
        <v>3.0999999999999986E-2</v>
      </c>
      <c r="DX38" s="45">
        <f t="shared" si="81"/>
        <v>3.1E-2</v>
      </c>
      <c r="DY38" s="45">
        <f t="shared" si="81"/>
        <v>-8.9999999999999941E-3</v>
      </c>
      <c r="DZ38" s="45">
        <f t="shared" si="81"/>
        <v>-8.9999999999999941E-3</v>
      </c>
      <c r="EA38" s="45">
        <f t="shared" si="81"/>
        <v>4.9999999999999906E-3</v>
      </c>
      <c r="EB38" s="45">
        <f t="shared" si="81"/>
        <v>4.9999999999999906E-3</v>
      </c>
      <c r="EC38" s="45">
        <f t="shared" si="81"/>
        <v>4.9999999999999975E-3</v>
      </c>
      <c r="ED38" s="45">
        <f t="shared" si="81"/>
        <v>4.9999999999999975E-3</v>
      </c>
      <c r="EE38" s="45">
        <f t="shared" ref="EE38:EU38" si="85">CN6-BC$10</f>
        <v>4.9999999999999906E-3</v>
      </c>
      <c r="EF38" s="45">
        <f t="shared" si="85"/>
        <v>4.9999999999999906E-3</v>
      </c>
      <c r="EG38" s="45">
        <f t="shared" si="85"/>
        <v>2.2999999999999993E-2</v>
      </c>
      <c r="EH38" s="45">
        <f t="shared" si="85"/>
        <v>2.2999999999999993E-2</v>
      </c>
      <c r="EI38" s="45">
        <f t="shared" si="85"/>
        <v>2.300000000000002E-2</v>
      </c>
      <c r="EJ38" s="45">
        <f t="shared" si="85"/>
        <v>2.4000000000000007E-2</v>
      </c>
      <c r="EK38" s="45">
        <f t="shared" si="85"/>
        <v>2.4000000000000007E-2</v>
      </c>
      <c r="EL38" s="45">
        <f t="shared" si="85"/>
        <v>2.4000000000000007E-2</v>
      </c>
      <c r="EM38" s="45">
        <f t="shared" si="85"/>
        <v>2.6000000000000009E-2</v>
      </c>
      <c r="EN38" s="45">
        <f t="shared" si="85"/>
        <v>2.6000000000000009E-2</v>
      </c>
      <c r="EO38" s="45">
        <f t="shared" si="85"/>
        <v>2.5999999999999995E-2</v>
      </c>
      <c r="EP38" s="45">
        <f t="shared" si="85"/>
        <v>2.5999999999999995E-2</v>
      </c>
      <c r="EQ38" s="45">
        <f t="shared" si="85"/>
        <v>5.9999999999999984E-3</v>
      </c>
      <c r="ER38" s="45">
        <f t="shared" si="85"/>
        <v>5.0000000000000044E-3</v>
      </c>
      <c r="ES38" s="45">
        <f t="shared" si="85"/>
        <v>5.0000000000000044E-3</v>
      </c>
      <c r="ET38" s="45">
        <f t="shared" si="85"/>
        <v>3.9999999999999897E-3</v>
      </c>
      <c r="EU38" s="45">
        <f t="shared" si="85"/>
        <v>3.9999999999999897E-3</v>
      </c>
      <c r="EV38" s="45">
        <f>DE6-BT$10</f>
        <v>3.9999999999999897E-3</v>
      </c>
    </row>
    <row r="39" spans="117:152">
      <c r="DM39" s="41">
        <v>8</v>
      </c>
      <c r="DN39" s="41">
        <v>9</v>
      </c>
      <c r="DO39" s="41" t="str">
        <f t="shared" si="80"/>
        <v>処遇加算Ⅱ特定加算Ⅰベア加算なしから新加算Ⅴ（５）</v>
      </c>
      <c r="DP39" s="45">
        <f t="shared" ref="DP39:ED39" si="86">BY11-AN$10</f>
        <v>2.8000000000000025E-2</v>
      </c>
      <c r="DQ39" s="45">
        <f t="shared" si="86"/>
        <v>2.7999999999999997E-2</v>
      </c>
      <c r="DR39" s="45">
        <f t="shared" si="86"/>
        <v>2.8000000000000025E-2</v>
      </c>
      <c r="DS39" s="45">
        <f t="shared" si="86"/>
        <v>2.8000000000000025E-2</v>
      </c>
      <c r="DT39" s="45">
        <f t="shared" si="86"/>
        <v>2.7999999999999997E-2</v>
      </c>
      <c r="DU39" s="45">
        <f t="shared" si="86"/>
        <v>1.1999999999999997E-2</v>
      </c>
      <c r="DV39" s="45">
        <f t="shared" si="86"/>
        <v>2.4000000000000007E-2</v>
      </c>
      <c r="DW39" s="45">
        <f t="shared" si="86"/>
        <v>2.4000000000000007E-2</v>
      </c>
      <c r="DX39" s="45">
        <f t="shared" si="86"/>
        <v>2.3999999999999994E-2</v>
      </c>
      <c r="DY39" s="45">
        <f t="shared" si="86"/>
        <v>1.2999999999999998E-2</v>
      </c>
      <c r="DZ39" s="45">
        <f t="shared" si="86"/>
        <v>1.2999999999999998E-2</v>
      </c>
      <c r="EA39" s="45" t="e">
        <f t="shared" si="86"/>
        <v>#VALUE!</v>
      </c>
      <c r="EB39" s="45">
        <f t="shared" si="86"/>
        <v>8.9999999999999941E-3</v>
      </c>
      <c r="EC39" s="45">
        <f t="shared" si="86"/>
        <v>9.0000000000000011E-3</v>
      </c>
      <c r="ED39" s="45">
        <f t="shared" si="86"/>
        <v>9.0000000000000011E-3</v>
      </c>
      <c r="EE39" s="45">
        <f t="shared" ref="EE39:EU39" si="87">CN11-BC$10</f>
        <v>8.9999999999999941E-3</v>
      </c>
      <c r="EF39" s="45">
        <f t="shared" si="87"/>
        <v>8.9999999999999941E-3</v>
      </c>
      <c r="EG39" s="45">
        <f t="shared" si="87"/>
        <v>1.6E-2</v>
      </c>
      <c r="EH39" s="45">
        <f t="shared" si="87"/>
        <v>1.6E-2</v>
      </c>
      <c r="EI39" s="45">
        <f t="shared" si="87"/>
        <v>1.6000000000000014E-2</v>
      </c>
      <c r="EJ39" s="45">
        <f t="shared" si="87"/>
        <v>1.7000000000000001E-2</v>
      </c>
      <c r="EK39" s="45">
        <f t="shared" si="87"/>
        <v>1.7000000000000001E-2</v>
      </c>
      <c r="EL39" s="45">
        <f t="shared" si="87"/>
        <v>1.7000000000000001E-2</v>
      </c>
      <c r="EM39" s="45">
        <f t="shared" si="87"/>
        <v>1.7000000000000001E-2</v>
      </c>
      <c r="EN39" s="45">
        <f t="shared" si="87"/>
        <v>1.7000000000000001E-2</v>
      </c>
      <c r="EO39" s="45">
        <f t="shared" si="87"/>
        <v>3.1E-2</v>
      </c>
      <c r="EP39" s="45">
        <f t="shared" si="87"/>
        <v>3.1E-2</v>
      </c>
      <c r="EQ39" s="45">
        <f t="shared" si="87"/>
        <v>1.2000000000000004E-2</v>
      </c>
      <c r="ER39" s="45">
        <f t="shared" si="87"/>
        <v>1.2999999999999998E-2</v>
      </c>
      <c r="ES39" s="45">
        <f t="shared" si="87"/>
        <v>1.2999999999999998E-2</v>
      </c>
      <c r="ET39" s="45">
        <f t="shared" si="87"/>
        <v>8.9999999999999941E-3</v>
      </c>
      <c r="EU39" s="45">
        <f t="shared" si="87"/>
        <v>8.9999999999999941E-3</v>
      </c>
      <c r="EV39" s="45">
        <f>DE11-BT$10</f>
        <v>8.9999999999999941E-3</v>
      </c>
    </row>
    <row r="40" spans="117:152">
      <c r="DM40" s="41">
        <v>9</v>
      </c>
      <c r="DN40" s="41">
        <v>1</v>
      </c>
      <c r="DO40" s="41" t="str">
        <f t="shared" si="80"/>
        <v>処遇加算Ⅱ特定加算Ⅱベア加算から新加算Ⅰ</v>
      </c>
      <c r="DP40" s="45">
        <f t="shared" ref="DP40:ED43" si="88">BY3-AN$11</f>
        <v>0.11700000000000005</v>
      </c>
      <c r="DQ40" s="45">
        <f t="shared" si="88"/>
        <v>9.7000000000000031E-2</v>
      </c>
      <c r="DR40" s="45">
        <f t="shared" si="88"/>
        <v>0.11700000000000005</v>
      </c>
      <c r="DS40" s="45">
        <f t="shared" si="88"/>
        <v>0.10700000000000004</v>
      </c>
      <c r="DT40" s="45" t="e">
        <f t="shared" si="88"/>
        <v>#VALUE!</v>
      </c>
      <c r="DU40" s="45">
        <f t="shared" si="88"/>
        <v>2.4999999999999994E-2</v>
      </c>
      <c r="DV40" s="45" t="e">
        <f t="shared" si="88"/>
        <v>#VALUE!</v>
      </c>
      <c r="DW40" s="45" t="e">
        <f t="shared" si="88"/>
        <v>#VALUE!</v>
      </c>
      <c r="DX40" s="45">
        <f t="shared" si="88"/>
        <v>4.300000000000001E-2</v>
      </c>
      <c r="DY40" s="45">
        <f t="shared" si="88"/>
        <v>3.5000000000000017E-2</v>
      </c>
      <c r="DZ40" s="45">
        <f t="shared" si="88"/>
        <v>3.5000000000000017E-2</v>
      </c>
      <c r="EA40" s="45">
        <f t="shared" si="88"/>
        <v>2.7999999999999997E-2</v>
      </c>
      <c r="EB40" s="45">
        <f t="shared" si="88"/>
        <v>2.7999999999999997E-2</v>
      </c>
      <c r="EC40" s="45">
        <f t="shared" si="88"/>
        <v>2.6999999999999996E-2</v>
      </c>
      <c r="ED40" s="45">
        <f t="shared" si="88"/>
        <v>2.4999999999999994E-2</v>
      </c>
      <c r="EE40" s="45" t="e">
        <f t="shared" ref="EE40:EU40" si="89">CN3-BC$11</f>
        <v>#VALUE!</v>
      </c>
      <c r="EF40" s="45">
        <f t="shared" si="89"/>
        <v>2.7999999999999997E-2</v>
      </c>
      <c r="EG40" s="45">
        <f t="shared" si="89"/>
        <v>4.2000000000000023E-2</v>
      </c>
      <c r="EH40" s="45">
        <f t="shared" si="89"/>
        <v>4.2000000000000023E-2</v>
      </c>
      <c r="EI40" s="45">
        <f t="shared" si="89"/>
        <v>5.8999999999999969E-2</v>
      </c>
      <c r="EJ40" s="45">
        <f t="shared" si="89"/>
        <v>4.200000000000001E-2</v>
      </c>
      <c r="EK40" s="45">
        <f t="shared" si="89"/>
        <v>5.3999999999999992E-2</v>
      </c>
      <c r="EL40" s="45">
        <f t="shared" si="89"/>
        <v>4.300000000000001E-2</v>
      </c>
      <c r="EM40" s="45" t="e">
        <f t="shared" si="89"/>
        <v>#VALUE!</v>
      </c>
      <c r="EN40" s="45" t="e">
        <f t="shared" si="89"/>
        <v>#VALUE!</v>
      </c>
      <c r="EO40" s="45">
        <f t="shared" si="89"/>
        <v>6.2000000000000027E-2</v>
      </c>
      <c r="EP40" s="45">
        <f t="shared" si="89"/>
        <v>5.5999999999999994E-2</v>
      </c>
      <c r="EQ40" s="45" t="e">
        <f t="shared" si="89"/>
        <v>#VALUE!</v>
      </c>
      <c r="ER40" s="45" t="e">
        <f t="shared" si="89"/>
        <v>#VALUE!</v>
      </c>
      <c r="ES40" s="45" t="e">
        <f t="shared" si="89"/>
        <v>#VALUE!</v>
      </c>
      <c r="ET40" s="45" t="e">
        <f t="shared" si="89"/>
        <v>#VALUE!</v>
      </c>
      <c r="EU40" s="45" t="e">
        <f t="shared" si="89"/>
        <v>#VALUE!</v>
      </c>
      <c r="EV40" s="45" t="e">
        <f>DE3-BT$11</f>
        <v>#VALUE!</v>
      </c>
    </row>
    <row r="41" spans="117:152">
      <c r="DM41" s="41">
        <v>9</v>
      </c>
      <c r="DN41" s="41">
        <v>2</v>
      </c>
      <c r="DO41" s="41" t="str">
        <f t="shared" si="80"/>
        <v>処遇加算Ⅱ特定加算Ⅱベア加算から新加算Ⅱ</v>
      </c>
      <c r="DP41" s="45">
        <f t="shared" si="88"/>
        <v>0.10200000000000004</v>
      </c>
      <c r="DQ41" s="45">
        <f t="shared" si="88"/>
        <v>8.2000000000000017E-2</v>
      </c>
      <c r="DR41" s="45">
        <f t="shared" si="88"/>
        <v>0.10200000000000004</v>
      </c>
      <c r="DS41" s="45">
        <f t="shared" si="88"/>
        <v>9.2000000000000026E-2</v>
      </c>
      <c r="DT41" s="45" t="e">
        <f t="shared" si="88"/>
        <v>#VALUE!</v>
      </c>
      <c r="DU41" s="45">
        <f t="shared" si="88"/>
        <v>2.3999999999999994E-2</v>
      </c>
      <c r="DV41" s="45" t="e">
        <f t="shared" si="88"/>
        <v>#VALUE!</v>
      </c>
      <c r="DW41" s="45" t="e">
        <f t="shared" si="88"/>
        <v>#VALUE!</v>
      </c>
      <c r="DX41" s="45">
        <f t="shared" si="88"/>
        <v>4.1000000000000009E-2</v>
      </c>
      <c r="DY41" s="45">
        <f t="shared" si="88"/>
        <v>3.1000000000000014E-2</v>
      </c>
      <c r="DZ41" s="45">
        <f t="shared" si="88"/>
        <v>3.1000000000000014E-2</v>
      </c>
      <c r="EA41" s="45">
        <f t="shared" si="88"/>
        <v>2.5999999999999995E-2</v>
      </c>
      <c r="EB41" s="45">
        <f t="shared" si="88"/>
        <v>2.5999999999999995E-2</v>
      </c>
      <c r="EC41" s="45">
        <f t="shared" si="88"/>
        <v>2.4999999999999994E-2</v>
      </c>
      <c r="ED41" s="45">
        <f t="shared" si="88"/>
        <v>2.2999999999999993E-2</v>
      </c>
      <c r="EE41" s="45" t="e">
        <f t="shared" ref="EE41:EU41" si="90">CN4-BC$11</f>
        <v>#VALUE!</v>
      </c>
      <c r="EF41" s="45">
        <f t="shared" si="90"/>
        <v>2.5999999999999995E-2</v>
      </c>
      <c r="EG41" s="45">
        <f t="shared" si="90"/>
        <v>3.9000000000000021E-2</v>
      </c>
      <c r="EH41" s="45">
        <f t="shared" si="90"/>
        <v>3.9000000000000021E-2</v>
      </c>
      <c r="EI41" s="45">
        <f t="shared" si="90"/>
        <v>5.5999999999999966E-2</v>
      </c>
      <c r="EJ41" s="45">
        <f t="shared" si="90"/>
        <v>3.9000000000000007E-2</v>
      </c>
      <c r="EK41" s="45">
        <f t="shared" si="90"/>
        <v>5.099999999999999E-2</v>
      </c>
      <c r="EL41" s="45">
        <f t="shared" si="90"/>
        <v>4.0000000000000008E-2</v>
      </c>
      <c r="EM41" s="45" t="e">
        <f t="shared" si="90"/>
        <v>#VALUE!</v>
      </c>
      <c r="EN41" s="45" t="e">
        <f t="shared" si="90"/>
        <v>#VALUE!</v>
      </c>
      <c r="EO41" s="45">
        <f t="shared" si="90"/>
        <v>5.8000000000000024E-2</v>
      </c>
      <c r="EP41" s="45">
        <f t="shared" si="90"/>
        <v>5.1999999999999991E-2</v>
      </c>
      <c r="EQ41" s="45" t="e">
        <f t="shared" si="90"/>
        <v>#VALUE!</v>
      </c>
      <c r="ER41" s="45" t="e">
        <f t="shared" si="90"/>
        <v>#VALUE!</v>
      </c>
      <c r="ES41" s="45" t="e">
        <f t="shared" si="90"/>
        <v>#VALUE!</v>
      </c>
      <c r="ET41" s="45" t="e">
        <f t="shared" si="90"/>
        <v>#VALUE!</v>
      </c>
      <c r="EU41" s="45" t="e">
        <f t="shared" si="90"/>
        <v>#VALUE!</v>
      </c>
      <c r="EV41" s="45" t="e">
        <f>DE4-BT$11</f>
        <v>#VALUE!</v>
      </c>
    </row>
    <row r="42" spans="117:152">
      <c r="DM42" s="41">
        <v>9</v>
      </c>
      <c r="DN42" s="41">
        <v>3</v>
      </c>
      <c r="DO42" s="41" t="str">
        <f t="shared" si="80"/>
        <v>処遇加算Ⅱ特定加算Ⅱベア加算から新加算Ⅲ</v>
      </c>
      <c r="DP42" s="45">
        <f t="shared" si="88"/>
        <v>4.7000000000000042E-2</v>
      </c>
      <c r="DQ42" s="45">
        <f t="shared" si="88"/>
        <v>2.7000000000000024E-2</v>
      </c>
      <c r="DR42" s="45">
        <f t="shared" si="88"/>
        <v>4.7000000000000042E-2</v>
      </c>
      <c r="DS42" s="45">
        <f t="shared" si="88"/>
        <v>3.7000000000000033E-2</v>
      </c>
      <c r="DT42" s="45" t="e">
        <f t="shared" si="88"/>
        <v>#VALUE!</v>
      </c>
      <c r="DU42" s="45">
        <f t="shared" si="88"/>
        <v>1.0999999999999996E-2</v>
      </c>
      <c r="DV42" s="45" t="e">
        <f t="shared" si="88"/>
        <v>#VALUE!</v>
      </c>
      <c r="DW42" s="45" t="e">
        <f t="shared" si="88"/>
        <v>#VALUE!</v>
      </c>
      <c r="DX42" s="45">
        <f t="shared" si="88"/>
        <v>2.1999999999999992E-2</v>
      </c>
      <c r="DY42" s="45">
        <f t="shared" si="88"/>
        <v>-4.9999999999999906E-3</v>
      </c>
      <c r="DZ42" s="45">
        <f t="shared" si="88"/>
        <v>-4.9999999999999906E-3</v>
      </c>
      <c r="EA42" s="45">
        <f t="shared" si="88"/>
        <v>1.0999999999999996E-2</v>
      </c>
      <c r="EB42" s="45">
        <f t="shared" si="88"/>
        <v>1.0999999999999996E-2</v>
      </c>
      <c r="EC42" s="45">
        <f t="shared" si="88"/>
        <v>9.999999999999995E-3</v>
      </c>
      <c r="ED42" s="45">
        <f t="shared" si="88"/>
        <v>7.9999999999999932E-3</v>
      </c>
      <c r="EE42" s="45" t="e">
        <f t="shared" ref="EE42:EU42" si="91">CN5-BC$11</f>
        <v>#VALUE!</v>
      </c>
      <c r="EF42" s="45">
        <f t="shared" si="91"/>
        <v>1.0999999999999996E-2</v>
      </c>
      <c r="EG42" s="45">
        <f t="shared" si="91"/>
        <v>2.3000000000000007E-2</v>
      </c>
      <c r="EH42" s="45">
        <f t="shared" si="91"/>
        <v>2.3000000000000007E-2</v>
      </c>
      <c r="EI42" s="45">
        <f t="shared" si="91"/>
        <v>4.0000000000000008E-2</v>
      </c>
      <c r="EJ42" s="45">
        <f t="shared" si="91"/>
        <v>2.9000000000000012E-2</v>
      </c>
      <c r="EK42" s="45">
        <f t="shared" si="91"/>
        <v>4.0999999999999981E-2</v>
      </c>
      <c r="EL42" s="45">
        <f t="shared" si="91"/>
        <v>3.0000000000000013E-2</v>
      </c>
      <c r="EM42" s="45" t="e">
        <f t="shared" si="91"/>
        <v>#VALUE!</v>
      </c>
      <c r="EN42" s="45" t="e">
        <f t="shared" si="91"/>
        <v>#VALUE!</v>
      </c>
      <c r="EO42" s="45">
        <f t="shared" si="91"/>
        <v>1.9000000000000017E-2</v>
      </c>
      <c r="EP42" s="45">
        <f t="shared" si="91"/>
        <v>1.2999999999999984E-2</v>
      </c>
      <c r="EQ42" s="45" t="e">
        <f t="shared" si="91"/>
        <v>#VALUE!</v>
      </c>
      <c r="ER42" s="45" t="e">
        <f t="shared" si="91"/>
        <v>#VALUE!</v>
      </c>
      <c r="ES42" s="45" t="e">
        <f t="shared" si="91"/>
        <v>#VALUE!</v>
      </c>
      <c r="ET42" s="45" t="e">
        <f t="shared" si="91"/>
        <v>#VALUE!</v>
      </c>
      <c r="EU42" s="45" t="e">
        <f t="shared" si="91"/>
        <v>#VALUE!</v>
      </c>
      <c r="EV42" s="45" t="e">
        <f>DE5-BT$11</f>
        <v>#VALUE!</v>
      </c>
    </row>
    <row r="43" spans="117:152">
      <c r="DM43" s="41">
        <v>9</v>
      </c>
      <c r="DN43" s="41">
        <v>4</v>
      </c>
      <c r="DO43" s="41" t="str">
        <f t="shared" si="80"/>
        <v>処遇加算Ⅱ特定加算Ⅱベア加算から新加算Ⅳ</v>
      </c>
      <c r="DP43" s="45">
        <f t="shared" si="88"/>
        <v>-2.6999999999999968E-2</v>
      </c>
      <c r="DQ43" s="45">
        <f t="shared" si="88"/>
        <v>-2.6999999999999996E-2</v>
      </c>
      <c r="DR43" s="45">
        <f t="shared" si="88"/>
        <v>-2.6999999999999968E-2</v>
      </c>
      <c r="DS43" s="45">
        <f t="shared" si="88"/>
        <v>-2.6999999999999996E-2</v>
      </c>
      <c r="DT43" s="45" t="e">
        <f t="shared" si="88"/>
        <v>#VALUE!</v>
      </c>
      <c r="DU43" s="45">
        <f t="shared" si="88"/>
        <v>-1.0000000000000009E-3</v>
      </c>
      <c r="DV43" s="45" t="e">
        <f t="shared" si="88"/>
        <v>#VALUE!</v>
      </c>
      <c r="DW43" s="45" t="e">
        <f t="shared" si="88"/>
        <v>#VALUE!</v>
      </c>
      <c r="DX43" s="45">
        <f t="shared" si="88"/>
        <v>5.0000000000000044E-3</v>
      </c>
      <c r="DY43" s="45">
        <f t="shared" si="88"/>
        <v>-2.2999999999999993E-2</v>
      </c>
      <c r="DZ43" s="45">
        <f t="shared" si="88"/>
        <v>-2.2999999999999993E-2</v>
      </c>
      <c r="EA43" s="45">
        <f t="shared" si="88"/>
        <v>-6.0000000000000053E-3</v>
      </c>
      <c r="EB43" s="45">
        <f t="shared" si="88"/>
        <v>-6.0000000000000053E-3</v>
      </c>
      <c r="EC43" s="45">
        <f t="shared" si="88"/>
        <v>-6.0000000000000053E-3</v>
      </c>
      <c r="ED43" s="45">
        <f t="shared" si="88"/>
        <v>-6.0000000000000053E-3</v>
      </c>
      <c r="EE43" s="45" t="e">
        <f t="shared" ref="EE43:EU43" si="92">CN6-BC$11</f>
        <v>#VALUE!</v>
      </c>
      <c r="EF43" s="45">
        <f t="shared" si="92"/>
        <v>-6.0000000000000053E-3</v>
      </c>
      <c r="EG43" s="45">
        <f t="shared" si="92"/>
        <v>0</v>
      </c>
      <c r="EH43" s="45">
        <f t="shared" si="92"/>
        <v>0</v>
      </c>
      <c r="EI43" s="45">
        <f t="shared" si="92"/>
        <v>0</v>
      </c>
      <c r="EJ43" s="45">
        <f t="shared" si="92"/>
        <v>7.0000000000000062E-3</v>
      </c>
      <c r="EK43" s="45">
        <f t="shared" si="92"/>
        <v>7.0000000000000062E-3</v>
      </c>
      <c r="EL43" s="45">
        <f t="shared" si="92"/>
        <v>7.0000000000000062E-3</v>
      </c>
      <c r="EM43" s="45" t="e">
        <f t="shared" si="92"/>
        <v>#VALUE!</v>
      </c>
      <c r="EN43" s="45" t="e">
        <f t="shared" si="92"/>
        <v>#VALUE!</v>
      </c>
      <c r="EO43" s="45">
        <f t="shared" si="92"/>
        <v>-8.0000000000000071E-3</v>
      </c>
      <c r="EP43" s="45">
        <f t="shared" si="92"/>
        <v>-8.0000000000000071E-3</v>
      </c>
      <c r="EQ43" s="45" t="e">
        <f t="shared" si="92"/>
        <v>#VALUE!</v>
      </c>
      <c r="ER43" s="45" t="e">
        <f t="shared" si="92"/>
        <v>#VALUE!</v>
      </c>
      <c r="ES43" s="45" t="e">
        <f t="shared" si="92"/>
        <v>#VALUE!</v>
      </c>
      <c r="ET43" s="45" t="e">
        <f t="shared" si="92"/>
        <v>#VALUE!</v>
      </c>
      <c r="EU43" s="45" t="e">
        <f t="shared" si="92"/>
        <v>#VALUE!</v>
      </c>
      <c r="EV43" s="45" t="e">
        <f>DE6-BT$11</f>
        <v>#VALUE!</v>
      </c>
    </row>
    <row r="44" spans="117:152">
      <c r="DM44" s="41">
        <v>9</v>
      </c>
      <c r="DN44" s="41">
        <v>8</v>
      </c>
      <c r="DO44" s="41" t="str">
        <f t="shared" si="80"/>
        <v>処遇加算Ⅱ特定加算Ⅱベア加算から新加算Ⅴ（４）</v>
      </c>
      <c r="DP44" s="45">
        <f t="shared" ref="DP44:ED44" si="93">BY10-AN$11</f>
        <v>2.8000000000000025E-2</v>
      </c>
      <c r="DQ44" s="45">
        <f t="shared" si="93"/>
        <v>2.8000000000000025E-2</v>
      </c>
      <c r="DR44" s="45">
        <f t="shared" si="93"/>
        <v>2.8000000000000025E-2</v>
      </c>
      <c r="DS44" s="45">
        <f t="shared" si="93"/>
        <v>2.8000000000000025E-2</v>
      </c>
      <c r="DT44" s="45" t="e">
        <f t="shared" si="93"/>
        <v>#VALUE!</v>
      </c>
      <c r="DU44" s="45">
        <f t="shared" si="93"/>
        <v>1.1999999999999997E-2</v>
      </c>
      <c r="DV44" s="45" t="e">
        <f t="shared" si="93"/>
        <v>#VALUE!</v>
      </c>
      <c r="DW44" s="45" t="e">
        <f t="shared" si="93"/>
        <v>#VALUE!</v>
      </c>
      <c r="DX44" s="45">
        <f t="shared" si="93"/>
        <v>2.3999999999999994E-2</v>
      </c>
      <c r="DY44" s="45">
        <f t="shared" si="93"/>
        <v>1.2999999999999998E-2</v>
      </c>
      <c r="DZ44" s="45">
        <f t="shared" si="93"/>
        <v>1.2999999999999998E-2</v>
      </c>
      <c r="EA44" s="45" t="e">
        <f t="shared" si="93"/>
        <v>#VALUE!</v>
      </c>
      <c r="EB44" s="45">
        <f t="shared" si="93"/>
        <v>8.9999999999999941E-3</v>
      </c>
      <c r="EC44" s="45">
        <f t="shared" si="93"/>
        <v>8.9999999999999941E-3</v>
      </c>
      <c r="ED44" s="45">
        <f t="shared" si="93"/>
        <v>8.9999999999999941E-3</v>
      </c>
      <c r="EE44" s="45" t="e">
        <f t="shared" ref="EE44:EU44" si="94">CN10-BC$11</f>
        <v>#VALUE!</v>
      </c>
      <c r="EF44" s="45">
        <f t="shared" si="94"/>
        <v>8.9999999999999941E-3</v>
      </c>
      <c r="EG44" s="45">
        <f t="shared" si="94"/>
        <v>1.6E-2</v>
      </c>
      <c r="EH44" s="45">
        <f t="shared" si="94"/>
        <v>1.6E-2</v>
      </c>
      <c r="EI44" s="45">
        <f t="shared" si="94"/>
        <v>1.5999999999999986E-2</v>
      </c>
      <c r="EJ44" s="45">
        <f t="shared" si="94"/>
        <v>1.7000000000000001E-2</v>
      </c>
      <c r="EK44" s="45">
        <f t="shared" si="94"/>
        <v>1.7000000000000015E-2</v>
      </c>
      <c r="EL44" s="45">
        <f t="shared" si="94"/>
        <v>1.7000000000000001E-2</v>
      </c>
      <c r="EM44" s="45" t="e">
        <f t="shared" si="94"/>
        <v>#VALUE!</v>
      </c>
      <c r="EN44" s="45" t="e">
        <f t="shared" si="94"/>
        <v>#VALUE!</v>
      </c>
      <c r="EO44" s="45">
        <f t="shared" si="94"/>
        <v>3.1E-2</v>
      </c>
      <c r="EP44" s="45">
        <f t="shared" si="94"/>
        <v>3.1E-2</v>
      </c>
      <c r="EQ44" s="45" t="e">
        <f t="shared" si="94"/>
        <v>#VALUE!</v>
      </c>
      <c r="ER44" s="45" t="e">
        <f t="shared" si="94"/>
        <v>#VALUE!</v>
      </c>
      <c r="ES44" s="45" t="e">
        <f t="shared" si="94"/>
        <v>#VALUE!</v>
      </c>
      <c r="ET44" s="45" t="e">
        <f t="shared" si="94"/>
        <v>#VALUE!</v>
      </c>
      <c r="EU44" s="45" t="e">
        <f t="shared" si="94"/>
        <v>#VALUE!</v>
      </c>
      <c r="EV44" s="45" t="e">
        <f>DE10-BT$11</f>
        <v>#VALUE!</v>
      </c>
    </row>
    <row r="45" spans="117:152">
      <c r="DM45" s="41">
        <v>10</v>
      </c>
      <c r="DN45" s="41">
        <v>1</v>
      </c>
      <c r="DO45" s="41" t="str">
        <f t="shared" si="80"/>
        <v>処遇加算Ⅱ特定加算Ⅱベア加算なしから新加算Ⅰ</v>
      </c>
      <c r="DP45" s="45">
        <f t="shared" ref="DP45:ED48" si="95">BY3-AN$12</f>
        <v>0.16200000000000003</v>
      </c>
      <c r="DQ45" s="45">
        <f t="shared" si="95"/>
        <v>0.14200000000000004</v>
      </c>
      <c r="DR45" s="45">
        <f t="shared" si="95"/>
        <v>0.16200000000000003</v>
      </c>
      <c r="DS45" s="45">
        <f t="shared" si="95"/>
        <v>0.15200000000000002</v>
      </c>
      <c r="DT45" s="45" t="e">
        <f t="shared" si="95"/>
        <v>#VALUE!</v>
      </c>
      <c r="DU45" s="45">
        <f t="shared" si="95"/>
        <v>3.599999999999999E-2</v>
      </c>
      <c r="DV45" s="45" t="e">
        <f t="shared" si="95"/>
        <v>#VALUE!</v>
      </c>
      <c r="DW45" s="45" t="e">
        <f t="shared" si="95"/>
        <v>#VALUE!</v>
      </c>
      <c r="DX45" s="45">
        <f t="shared" si="95"/>
        <v>7.1000000000000008E-2</v>
      </c>
      <c r="DY45" s="45">
        <f t="shared" si="95"/>
        <v>5.3000000000000019E-2</v>
      </c>
      <c r="DZ45" s="45">
        <f t="shared" si="95"/>
        <v>5.3000000000000019E-2</v>
      </c>
      <c r="EA45" s="45">
        <f t="shared" si="95"/>
        <v>4.0999999999999995E-2</v>
      </c>
      <c r="EB45" s="45">
        <f t="shared" si="95"/>
        <v>4.0999999999999995E-2</v>
      </c>
      <c r="EC45" s="45">
        <f t="shared" si="95"/>
        <v>0.04</v>
      </c>
      <c r="ED45" s="45">
        <f t="shared" si="95"/>
        <v>3.7999999999999999E-2</v>
      </c>
      <c r="EE45" s="45" t="e">
        <f t="shared" ref="EE45:EU45" si="96">CN3-BC$12</f>
        <v>#VALUE!</v>
      </c>
      <c r="EF45" s="45">
        <f t="shared" si="96"/>
        <v>4.0999999999999995E-2</v>
      </c>
      <c r="EG45" s="45">
        <f t="shared" si="96"/>
        <v>6.8000000000000019E-2</v>
      </c>
      <c r="EH45" s="45">
        <f t="shared" si="96"/>
        <v>6.8000000000000019E-2</v>
      </c>
      <c r="EI45" s="45">
        <f t="shared" si="96"/>
        <v>8.4999999999999964E-2</v>
      </c>
      <c r="EJ45" s="45">
        <f t="shared" si="96"/>
        <v>6.2000000000000013E-2</v>
      </c>
      <c r="EK45" s="45">
        <f t="shared" si="96"/>
        <v>7.3999999999999996E-2</v>
      </c>
      <c r="EL45" s="45">
        <f t="shared" si="96"/>
        <v>6.3000000000000014E-2</v>
      </c>
      <c r="EM45" s="45" t="e">
        <f t="shared" si="96"/>
        <v>#VALUE!</v>
      </c>
      <c r="EN45" s="45" t="e">
        <f t="shared" si="96"/>
        <v>#VALUE!</v>
      </c>
      <c r="EO45" s="45">
        <f t="shared" si="96"/>
        <v>0.10000000000000003</v>
      </c>
      <c r="EP45" s="45">
        <f t="shared" si="96"/>
        <v>9.4E-2</v>
      </c>
      <c r="EQ45" s="45" t="e">
        <f t="shared" si="96"/>
        <v>#VALUE!</v>
      </c>
      <c r="ER45" s="45" t="e">
        <f t="shared" si="96"/>
        <v>#VALUE!</v>
      </c>
      <c r="ES45" s="45" t="e">
        <f t="shared" si="96"/>
        <v>#VALUE!</v>
      </c>
      <c r="ET45" s="45" t="e">
        <f t="shared" si="96"/>
        <v>#VALUE!</v>
      </c>
      <c r="EU45" s="45" t="e">
        <f t="shared" si="96"/>
        <v>#VALUE!</v>
      </c>
      <c r="EV45" s="45" t="e">
        <f>DE3-BT$12</f>
        <v>#VALUE!</v>
      </c>
    </row>
    <row r="46" spans="117:152">
      <c r="DM46" s="41">
        <v>10</v>
      </c>
      <c r="DN46" s="41">
        <v>2</v>
      </c>
      <c r="DO46" s="41" t="str">
        <f t="shared" si="80"/>
        <v>処遇加算Ⅱ特定加算Ⅱベア加算なしから新加算Ⅱ</v>
      </c>
      <c r="DP46" s="45">
        <f t="shared" si="95"/>
        <v>0.14700000000000002</v>
      </c>
      <c r="DQ46" s="45">
        <f t="shared" si="95"/>
        <v>0.12700000000000003</v>
      </c>
      <c r="DR46" s="45">
        <f t="shared" si="95"/>
        <v>0.14700000000000002</v>
      </c>
      <c r="DS46" s="45">
        <f t="shared" si="95"/>
        <v>0.13700000000000001</v>
      </c>
      <c r="DT46" s="45" t="e">
        <f t="shared" si="95"/>
        <v>#VALUE!</v>
      </c>
      <c r="DU46" s="45">
        <f t="shared" si="95"/>
        <v>3.4999999999999989E-2</v>
      </c>
      <c r="DV46" s="45" t="e">
        <f t="shared" si="95"/>
        <v>#VALUE!</v>
      </c>
      <c r="DW46" s="45" t="e">
        <f t="shared" si="95"/>
        <v>#VALUE!</v>
      </c>
      <c r="DX46" s="45">
        <f t="shared" si="95"/>
        <v>6.9000000000000006E-2</v>
      </c>
      <c r="DY46" s="45">
        <f t="shared" si="95"/>
        <v>4.9000000000000016E-2</v>
      </c>
      <c r="DZ46" s="45">
        <f t="shared" si="95"/>
        <v>4.9000000000000016E-2</v>
      </c>
      <c r="EA46" s="45">
        <f t="shared" si="95"/>
        <v>3.8999999999999993E-2</v>
      </c>
      <c r="EB46" s="45">
        <f t="shared" si="95"/>
        <v>3.8999999999999993E-2</v>
      </c>
      <c r="EC46" s="45">
        <f t="shared" si="95"/>
        <v>3.7999999999999999E-2</v>
      </c>
      <c r="ED46" s="45">
        <f t="shared" si="95"/>
        <v>3.5999999999999997E-2</v>
      </c>
      <c r="EE46" s="45" t="e">
        <f t="shared" ref="EE46:EU46" si="97">CN4-BC$12</f>
        <v>#VALUE!</v>
      </c>
      <c r="EF46" s="45">
        <f t="shared" si="97"/>
        <v>3.8999999999999993E-2</v>
      </c>
      <c r="EG46" s="45">
        <f t="shared" si="97"/>
        <v>6.5000000000000016E-2</v>
      </c>
      <c r="EH46" s="45">
        <f t="shared" si="97"/>
        <v>6.5000000000000016E-2</v>
      </c>
      <c r="EI46" s="45">
        <f t="shared" si="97"/>
        <v>8.1999999999999962E-2</v>
      </c>
      <c r="EJ46" s="45">
        <f t="shared" si="97"/>
        <v>5.9000000000000011E-2</v>
      </c>
      <c r="EK46" s="45">
        <f t="shared" si="97"/>
        <v>7.0999999999999994E-2</v>
      </c>
      <c r="EL46" s="45">
        <f t="shared" si="97"/>
        <v>6.0000000000000012E-2</v>
      </c>
      <c r="EM46" s="45" t="e">
        <f t="shared" si="97"/>
        <v>#VALUE!</v>
      </c>
      <c r="EN46" s="45" t="e">
        <f t="shared" si="97"/>
        <v>#VALUE!</v>
      </c>
      <c r="EO46" s="45">
        <f t="shared" si="97"/>
        <v>9.600000000000003E-2</v>
      </c>
      <c r="EP46" s="45">
        <f t="shared" si="97"/>
        <v>0.09</v>
      </c>
      <c r="EQ46" s="45" t="e">
        <f t="shared" si="97"/>
        <v>#VALUE!</v>
      </c>
      <c r="ER46" s="45" t="e">
        <f t="shared" si="97"/>
        <v>#VALUE!</v>
      </c>
      <c r="ES46" s="45" t="e">
        <f t="shared" si="97"/>
        <v>#VALUE!</v>
      </c>
      <c r="ET46" s="45" t="e">
        <f t="shared" si="97"/>
        <v>#VALUE!</v>
      </c>
      <c r="EU46" s="45" t="e">
        <f t="shared" si="97"/>
        <v>#VALUE!</v>
      </c>
      <c r="EV46" s="45" t="e">
        <f>DE4-BT$12</f>
        <v>#VALUE!</v>
      </c>
    </row>
    <row r="47" spans="117:152">
      <c r="DM47" s="41">
        <v>10</v>
      </c>
      <c r="DN47" s="41">
        <v>3</v>
      </c>
      <c r="DO47" s="41" t="str">
        <f t="shared" si="80"/>
        <v>処遇加算Ⅱ特定加算Ⅱベア加算なしから新加算Ⅲ</v>
      </c>
      <c r="DP47" s="45">
        <f t="shared" si="95"/>
        <v>9.2000000000000026E-2</v>
      </c>
      <c r="DQ47" s="45">
        <f t="shared" si="95"/>
        <v>7.2000000000000036E-2</v>
      </c>
      <c r="DR47" s="45">
        <f t="shared" si="95"/>
        <v>9.2000000000000026E-2</v>
      </c>
      <c r="DS47" s="45">
        <f t="shared" si="95"/>
        <v>8.2000000000000017E-2</v>
      </c>
      <c r="DT47" s="45" t="e">
        <f t="shared" si="95"/>
        <v>#VALUE!</v>
      </c>
      <c r="DU47" s="45">
        <f t="shared" si="95"/>
        <v>2.1999999999999992E-2</v>
      </c>
      <c r="DV47" s="45" t="e">
        <f t="shared" si="95"/>
        <v>#VALUE!</v>
      </c>
      <c r="DW47" s="45" t="e">
        <f t="shared" si="95"/>
        <v>#VALUE!</v>
      </c>
      <c r="DX47" s="45">
        <f t="shared" si="95"/>
        <v>4.9999999999999989E-2</v>
      </c>
      <c r="DY47" s="45">
        <f t="shared" si="95"/>
        <v>1.3000000000000012E-2</v>
      </c>
      <c r="DZ47" s="45">
        <f t="shared" si="95"/>
        <v>1.3000000000000012E-2</v>
      </c>
      <c r="EA47" s="45">
        <f t="shared" si="95"/>
        <v>2.3999999999999994E-2</v>
      </c>
      <c r="EB47" s="45">
        <f t="shared" si="95"/>
        <v>2.3999999999999994E-2</v>
      </c>
      <c r="EC47" s="45">
        <f t="shared" si="95"/>
        <v>2.3E-2</v>
      </c>
      <c r="ED47" s="45">
        <f t="shared" si="95"/>
        <v>2.0999999999999998E-2</v>
      </c>
      <c r="EE47" s="45" t="e">
        <f t="shared" ref="EE47:EU47" si="98">CN5-BC$12</f>
        <v>#VALUE!</v>
      </c>
      <c r="EF47" s="45">
        <f t="shared" si="98"/>
        <v>2.3999999999999994E-2</v>
      </c>
      <c r="EG47" s="45">
        <f t="shared" si="98"/>
        <v>4.9000000000000002E-2</v>
      </c>
      <c r="EH47" s="45">
        <f t="shared" si="98"/>
        <v>4.9000000000000002E-2</v>
      </c>
      <c r="EI47" s="45">
        <f t="shared" si="98"/>
        <v>6.6000000000000003E-2</v>
      </c>
      <c r="EJ47" s="45">
        <f t="shared" si="98"/>
        <v>4.9000000000000016E-2</v>
      </c>
      <c r="EK47" s="45">
        <f t="shared" si="98"/>
        <v>6.0999999999999985E-2</v>
      </c>
      <c r="EL47" s="45">
        <f t="shared" si="98"/>
        <v>5.0000000000000017E-2</v>
      </c>
      <c r="EM47" s="45" t="e">
        <f t="shared" si="98"/>
        <v>#VALUE!</v>
      </c>
      <c r="EN47" s="45" t="e">
        <f t="shared" si="98"/>
        <v>#VALUE!</v>
      </c>
      <c r="EO47" s="45">
        <f t="shared" si="98"/>
        <v>5.7000000000000023E-2</v>
      </c>
      <c r="EP47" s="45">
        <f t="shared" si="98"/>
        <v>5.099999999999999E-2</v>
      </c>
      <c r="EQ47" s="45" t="e">
        <f t="shared" si="98"/>
        <v>#VALUE!</v>
      </c>
      <c r="ER47" s="45" t="e">
        <f t="shared" si="98"/>
        <v>#VALUE!</v>
      </c>
      <c r="ES47" s="45" t="e">
        <f t="shared" si="98"/>
        <v>#VALUE!</v>
      </c>
      <c r="ET47" s="45" t="e">
        <f t="shared" si="98"/>
        <v>#VALUE!</v>
      </c>
      <c r="EU47" s="45" t="e">
        <f t="shared" si="98"/>
        <v>#VALUE!</v>
      </c>
      <c r="EV47" s="45" t="e">
        <f>DE5-BT$12</f>
        <v>#VALUE!</v>
      </c>
    </row>
    <row r="48" spans="117:152">
      <c r="DM48" s="41">
        <v>10</v>
      </c>
      <c r="DN48" s="41">
        <v>4</v>
      </c>
      <c r="DO48" s="41" t="str">
        <f t="shared" si="80"/>
        <v>処遇加算Ⅱ特定加算Ⅱベア加算なしから新加算Ⅳ</v>
      </c>
      <c r="DP48" s="45">
        <f t="shared" si="95"/>
        <v>1.8000000000000016E-2</v>
      </c>
      <c r="DQ48" s="45">
        <f t="shared" si="95"/>
        <v>1.8000000000000016E-2</v>
      </c>
      <c r="DR48" s="45">
        <f t="shared" si="95"/>
        <v>1.8000000000000016E-2</v>
      </c>
      <c r="DS48" s="45">
        <f t="shared" si="95"/>
        <v>1.7999999999999988E-2</v>
      </c>
      <c r="DT48" s="45" t="e">
        <f t="shared" si="95"/>
        <v>#VALUE!</v>
      </c>
      <c r="DU48" s="45">
        <f t="shared" si="95"/>
        <v>9.999999999999995E-3</v>
      </c>
      <c r="DV48" s="45" t="e">
        <f t="shared" si="95"/>
        <v>#VALUE!</v>
      </c>
      <c r="DW48" s="45" t="e">
        <f t="shared" si="95"/>
        <v>#VALUE!</v>
      </c>
      <c r="DX48" s="45">
        <f t="shared" si="95"/>
        <v>3.3000000000000002E-2</v>
      </c>
      <c r="DY48" s="45">
        <f t="shared" si="95"/>
        <v>-4.9999999999999906E-3</v>
      </c>
      <c r="DZ48" s="45">
        <f t="shared" si="95"/>
        <v>-4.9999999999999906E-3</v>
      </c>
      <c r="EA48" s="45">
        <f t="shared" si="95"/>
        <v>6.9999999999999923E-3</v>
      </c>
      <c r="EB48" s="45">
        <f t="shared" si="95"/>
        <v>6.9999999999999923E-3</v>
      </c>
      <c r="EC48" s="45">
        <f t="shared" si="95"/>
        <v>6.9999999999999993E-3</v>
      </c>
      <c r="ED48" s="45">
        <f t="shared" si="95"/>
        <v>6.9999999999999993E-3</v>
      </c>
      <c r="EE48" s="45" t="e">
        <f t="shared" ref="EE48:EU48" si="99">CN6-BC$12</f>
        <v>#VALUE!</v>
      </c>
      <c r="EF48" s="45">
        <f t="shared" si="99"/>
        <v>6.9999999999999923E-3</v>
      </c>
      <c r="EG48" s="45">
        <f t="shared" si="99"/>
        <v>2.5999999999999995E-2</v>
      </c>
      <c r="EH48" s="45">
        <f t="shared" si="99"/>
        <v>2.5999999999999995E-2</v>
      </c>
      <c r="EI48" s="45">
        <f t="shared" si="99"/>
        <v>2.6000000000000023E-2</v>
      </c>
      <c r="EJ48" s="45">
        <f t="shared" si="99"/>
        <v>2.700000000000001E-2</v>
      </c>
      <c r="EK48" s="45">
        <f t="shared" si="99"/>
        <v>2.700000000000001E-2</v>
      </c>
      <c r="EL48" s="45">
        <f t="shared" si="99"/>
        <v>2.700000000000001E-2</v>
      </c>
      <c r="EM48" s="45" t="e">
        <f t="shared" si="99"/>
        <v>#VALUE!</v>
      </c>
      <c r="EN48" s="45" t="e">
        <f t="shared" si="99"/>
        <v>#VALUE!</v>
      </c>
      <c r="EO48" s="45">
        <f t="shared" si="99"/>
        <v>0.03</v>
      </c>
      <c r="EP48" s="45">
        <f t="shared" si="99"/>
        <v>0.03</v>
      </c>
      <c r="EQ48" s="45" t="e">
        <f t="shared" si="99"/>
        <v>#VALUE!</v>
      </c>
      <c r="ER48" s="45" t="e">
        <f t="shared" si="99"/>
        <v>#VALUE!</v>
      </c>
      <c r="ES48" s="45" t="e">
        <f t="shared" si="99"/>
        <v>#VALUE!</v>
      </c>
      <c r="ET48" s="45" t="e">
        <f t="shared" si="99"/>
        <v>#VALUE!</v>
      </c>
      <c r="EU48" s="45" t="e">
        <f t="shared" si="99"/>
        <v>#VALUE!</v>
      </c>
      <c r="EV48" s="45" t="e">
        <f>DE6-BT$12</f>
        <v>#VALUE!</v>
      </c>
    </row>
    <row r="49" spans="117:152">
      <c r="DM49" s="41">
        <v>10</v>
      </c>
      <c r="DN49" s="41">
        <v>10</v>
      </c>
      <c r="DO49" s="41" t="str">
        <f t="shared" si="80"/>
        <v>処遇加算Ⅱ特定加算Ⅱベア加算なしから新加算Ⅴ（６）</v>
      </c>
      <c r="DP49" s="45">
        <f t="shared" ref="DP49:ED49" si="100">BY12-AN$12</f>
        <v>2.8000000000000025E-2</v>
      </c>
      <c r="DQ49" s="45">
        <f t="shared" si="100"/>
        <v>2.7999999999999997E-2</v>
      </c>
      <c r="DR49" s="45">
        <f t="shared" si="100"/>
        <v>2.8000000000000025E-2</v>
      </c>
      <c r="DS49" s="45">
        <f t="shared" si="100"/>
        <v>2.8000000000000025E-2</v>
      </c>
      <c r="DT49" s="45" t="e">
        <f t="shared" si="100"/>
        <v>#VALUE!</v>
      </c>
      <c r="DU49" s="45">
        <f t="shared" si="100"/>
        <v>1.1999999999999997E-2</v>
      </c>
      <c r="DV49" s="45" t="e">
        <f t="shared" si="100"/>
        <v>#VALUE!</v>
      </c>
      <c r="DW49" s="45" t="e">
        <f t="shared" si="100"/>
        <v>#VALUE!</v>
      </c>
      <c r="DX49" s="45">
        <f t="shared" si="100"/>
        <v>2.3999999999999994E-2</v>
      </c>
      <c r="DY49" s="45">
        <f t="shared" si="100"/>
        <v>1.2999999999999998E-2</v>
      </c>
      <c r="DZ49" s="45">
        <f t="shared" si="100"/>
        <v>1.2999999999999998E-2</v>
      </c>
      <c r="EA49" s="45" t="e">
        <f t="shared" si="100"/>
        <v>#VALUE!</v>
      </c>
      <c r="EB49" s="45">
        <f t="shared" si="100"/>
        <v>8.9999999999999941E-3</v>
      </c>
      <c r="EC49" s="45">
        <f t="shared" si="100"/>
        <v>9.0000000000000011E-3</v>
      </c>
      <c r="ED49" s="45">
        <f t="shared" si="100"/>
        <v>9.0000000000000011E-3</v>
      </c>
      <c r="EE49" s="45" t="e">
        <f t="shared" ref="EE49:EU49" si="101">CN12-BC$12</f>
        <v>#VALUE!</v>
      </c>
      <c r="EF49" s="45">
        <f t="shared" si="101"/>
        <v>8.9999999999999941E-3</v>
      </c>
      <c r="EG49" s="45">
        <f t="shared" si="101"/>
        <v>1.6E-2</v>
      </c>
      <c r="EH49" s="45">
        <f t="shared" si="101"/>
        <v>1.6E-2</v>
      </c>
      <c r="EI49" s="45">
        <f t="shared" si="101"/>
        <v>1.6000000000000014E-2</v>
      </c>
      <c r="EJ49" s="45">
        <f t="shared" si="101"/>
        <v>1.7000000000000001E-2</v>
      </c>
      <c r="EK49" s="45">
        <f t="shared" si="101"/>
        <v>1.7000000000000001E-2</v>
      </c>
      <c r="EL49" s="45">
        <f t="shared" si="101"/>
        <v>1.7000000000000001E-2</v>
      </c>
      <c r="EM49" s="45" t="e">
        <f t="shared" si="101"/>
        <v>#VALUE!</v>
      </c>
      <c r="EN49" s="45" t="e">
        <f t="shared" si="101"/>
        <v>#VALUE!</v>
      </c>
      <c r="EO49" s="45">
        <f t="shared" si="101"/>
        <v>3.1E-2</v>
      </c>
      <c r="EP49" s="45">
        <f t="shared" si="101"/>
        <v>3.1E-2</v>
      </c>
      <c r="EQ49" s="45" t="e">
        <f t="shared" si="101"/>
        <v>#VALUE!</v>
      </c>
      <c r="ER49" s="45" t="e">
        <f t="shared" si="101"/>
        <v>#VALUE!</v>
      </c>
      <c r="ES49" s="45" t="e">
        <f t="shared" si="101"/>
        <v>#VALUE!</v>
      </c>
      <c r="ET49" s="45" t="e">
        <f t="shared" si="101"/>
        <v>#VALUE!</v>
      </c>
      <c r="EU49" s="45" t="e">
        <f t="shared" si="101"/>
        <v>#VALUE!</v>
      </c>
      <c r="EV49" s="45" t="e">
        <f>DE12-BT$12</f>
        <v>#VALUE!</v>
      </c>
    </row>
    <row r="50" spans="117:152">
      <c r="DM50" s="41">
        <v>11</v>
      </c>
      <c r="DN50" s="41">
        <v>1</v>
      </c>
      <c r="DO50" s="41" t="str">
        <f t="shared" si="80"/>
        <v>処遇加算Ⅱ特定加算なしベア加算から新加算Ⅰ</v>
      </c>
      <c r="DP50" s="45">
        <f t="shared" ref="DP50:ED53" si="102">BY3-AN$13</f>
        <v>0.17200000000000004</v>
      </c>
      <c r="DQ50" s="45">
        <f t="shared" si="102"/>
        <v>0.15200000000000002</v>
      </c>
      <c r="DR50" s="45">
        <f t="shared" si="102"/>
        <v>0.17200000000000004</v>
      </c>
      <c r="DS50" s="45">
        <f t="shared" si="102"/>
        <v>0.16200000000000003</v>
      </c>
      <c r="DT50" s="45">
        <f t="shared" si="102"/>
        <v>0.113</v>
      </c>
      <c r="DU50" s="45">
        <f t="shared" si="102"/>
        <v>3.7999999999999992E-2</v>
      </c>
      <c r="DV50" s="45">
        <f t="shared" si="102"/>
        <v>6.8000000000000005E-2</v>
      </c>
      <c r="DW50" s="45">
        <f t="shared" si="102"/>
        <v>6.8000000000000005E-2</v>
      </c>
      <c r="DX50" s="45">
        <f t="shared" si="102"/>
        <v>6.2000000000000013E-2</v>
      </c>
      <c r="DY50" s="45">
        <f t="shared" si="102"/>
        <v>7.1000000000000008E-2</v>
      </c>
      <c r="DZ50" s="45">
        <f t="shared" si="102"/>
        <v>7.1000000000000008E-2</v>
      </c>
      <c r="EA50" s="45">
        <f t="shared" si="102"/>
        <v>4.2999999999999997E-2</v>
      </c>
      <c r="EB50" s="45">
        <f t="shared" si="102"/>
        <v>4.2999999999999997E-2</v>
      </c>
      <c r="EC50" s="45">
        <f t="shared" si="102"/>
        <v>4.2000000000000003E-2</v>
      </c>
      <c r="ED50" s="45">
        <f t="shared" si="102"/>
        <v>0.04</v>
      </c>
      <c r="EE50" s="45">
        <f t="shared" ref="EE50:EU50" si="103">CN3-BC$13</f>
        <v>4.2999999999999997E-2</v>
      </c>
      <c r="EF50" s="45">
        <f t="shared" si="103"/>
        <v>4.2999999999999997E-2</v>
      </c>
      <c r="EG50" s="45">
        <f t="shared" si="103"/>
        <v>5.8000000000000024E-2</v>
      </c>
      <c r="EH50" s="45">
        <f t="shared" si="103"/>
        <v>5.8000000000000024E-2</v>
      </c>
      <c r="EI50" s="45">
        <f t="shared" si="103"/>
        <v>7.4999999999999956E-2</v>
      </c>
      <c r="EJ50" s="45">
        <f t="shared" si="103"/>
        <v>5.2000000000000005E-2</v>
      </c>
      <c r="EK50" s="45">
        <f t="shared" si="103"/>
        <v>6.3999999999999987E-2</v>
      </c>
      <c r="EL50" s="45">
        <f t="shared" si="103"/>
        <v>5.3000000000000005E-2</v>
      </c>
      <c r="EM50" s="45">
        <f t="shared" si="103"/>
        <v>0.05</v>
      </c>
      <c r="EN50" s="45">
        <f t="shared" si="103"/>
        <v>0.05</v>
      </c>
      <c r="EO50" s="45">
        <f t="shared" si="103"/>
        <v>0.10100000000000003</v>
      </c>
      <c r="EP50" s="45">
        <f t="shared" si="103"/>
        <v>9.5000000000000001E-2</v>
      </c>
      <c r="EQ50" s="45">
        <f t="shared" si="103"/>
        <v>4.5999999999999999E-2</v>
      </c>
      <c r="ER50" s="45">
        <f t="shared" si="103"/>
        <v>5.6999999999999995E-2</v>
      </c>
      <c r="ES50" s="45">
        <f t="shared" si="103"/>
        <v>5.6999999999999995E-2</v>
      </c>
      <c r="ET50" s="45">
        <f t="shared" si="103"/>
        <v>4.4999999999999998E-2</v>
      </c>
      <c r="EU50" s="45">
        <f t="shared" si="103"/>
        <v>4.4999999999999998E-2</v>
      </c>
      <c r="EV50" s="45">
        <f>DE3-BT$13</f>
        <v>4.3999999999999997E-2</v>
      </c>
    </row>
    <row r="51" spans="117:152">
      <c r="DM51" s="41">
        <v>11</v>
      </c>
      <c r="DN51" s="41">
        <v>2</v>
      </c>
      <c r="DO51" s="41" t="str">
        <f t="shared" si="80"/>
        <v>処遇加算Ⅱ特定加算なしベア加算から新加算Ⅱ</v>
      </c>
      <c r="DP51" s="45">
        <f t="shared" si="102"/>
        <v>0.15700000000000003</v>
      </c>
      <c r="DQ51" s="45">
        <f t="shared" si="102"/>
        <v>0.13700000000000001</v>
      </c>
      <c r="DR51" s="45">
        <f t="shared" si="102"/>
        <v>0.15700000000000003</v>
      </c>
      <c r="DS51" s="45">
        <f t="shared" si="102"/>
        <v>0.14700000000000002</v>
      </c>
      <c r="DT51" s="45" t="e">
        <f t="shared" si="102"/>
        <v>#VALUE!</v>
      </c>
      <c r="DU51" s="45">
        <f t="shared" si="102"/>
        <v>3.6999999999999991E-2</v>
      </c>
      <c r="DV51" s="45" t="e">
        <f t="shared" si="102"/>
        <v>#VALUE!</v>
      </c>
      <c r="DW51" s="45" t="e">
        <f t="shared" si="102"/>
        <v>#VALUE!</v>
      </c>
      <c r="DX51" s="45">
        <f t="shared" si="102"/>
        <v>6.0000000000000012E-2</v>
      </c>
      <c r="DY51" s="45">
        <f t="shared" si="102"/>
        <v>6.7000000000000004E-2</v>
      </c>
      <c r="DZ51" s="45">
        <f t="shared" si="102"/>
        <v>6.7000000000000004E-2</v>
      </c>
      <c r="EA51" s="45">
        <f t="shared" si="102"/>
        <v>4.0999999999999995E-2</v>
      </c>
      <c r="EB51" s="45">
        <f t="shared" si="102"/>
        <v>4.0999999999999995E-2</v>
      </c>
      <c r="EC51" s="45">
        <f t="shared" si="102"/>
        <v>0.04</v>
      </c>
      <c r="ED51" s="45">
        <f t="shared" si="102"/>
        <v>3.7999999999999999E-2</v>
      </c>
      <c r="EE51" s="45" t="e">
        <f t="shared" ref="EE51:EU51" si="104">CN4-BC$13</f>
        <v>#VALUE!</v>
      </c>
      <c r="EF51" s="45">
        <f t="shared" si="104"/>
        <v>4.0999999999999995E-2</v>
      </c>
      <c r="EG51" s="45">
        <f t="shared" si="104"/>
        <v>5.5000000000000021E-2</v>
      </c>
      <c r="EH51" s="45">
        <f t="shared" si="104"/>
        <v>5.5000000000000021E-2</v>
      </c>
      <c r="EI51" s="45">
        <f t="shared" si="104"/>
        <v>7.1999999999999953E-2</v>
      </c>
      <c r="EJ51" s="45">
        <f t="shared" si="104"/>
        <v>4.9000000000000002E-2</v>
      </c>
      <c r="EK51" s="45">
        <f t="shared" si="104"/>
        <v>6.0999999999999985E-2</v>
      </c>
      <c r="EL51" s="45">
        <f t="shared" si="104"/>
        <v>0.05</v>
      </c>
      <c r="EM51" s="45" t="e">
        <f t="shared" si="104"/>
        <v>#VALUE!</v>
      </c>
      <c r="EN51" s="45" t="e">
        <f t="shared" si="104"/>
        <v>#VALUE!</v>
      </c>
      <c r="EO51" s="45">
        <f t="shared" si="104"/>
        <v>9.7000000000000031E-2</v>
      </c>
      <c r="EP51" s="45">
        <f t="shared" si="104"/>
        <v>9.0999999999999998E-2</v>
      </c>
      <c r="EQ51" s="45" t="e">
        <f t="shared" si="104"/>
        <v>#VALUE!</v>
      </c>
      <c r="ER51" s="45" t="e">
        <f t="shared" si="104"/>
        <v>#VALUE!</v>
      </c>
      <c r="ES51" s="45" t="e">
        <f t="shared" si="104"/>
        <v>#VALUE!</v>
      </c>
      <c r="ET51" s="45" t="e">
        <f t="shared" si="104"/>
        <v>#VALUE!</v>
      </c>
      <c r="EU51" s="45" t="e">
        <f t="shared" si="104"/>
        <v>#VALUE!</v>
      </c>
      <c r="EV51" s="45" t="e">
        <f>DE4-BT$13</f>
        <v>#VALUE!</v>
      </c>
    </row>
    <row r="52" spans="117:152">
      <c r="DM52" s="41">
        <v>11</v>
      </c>
      <c r="DN52" s="41">
        <v>3</v>
      </c>
      <c r="DO52" s="41" t="str">
        <f t="shared" si="80"/>
        <v>処遇加算Ⅱ特定加算なしベア加算から新加算Ⅲ</v>
      </c>
      <c r="DP52" s="45">
        <f t="shared" si="102"/>
        <v>0.10200000000000004</v>
      </c>
      <c r="DQ52" s="45">
        <f t="shared" si="102"/>
        <v>8.2000000000000017E-2</v>
      </c>
      <c r="DR52" s="45">
        <f t="shared" si="102"/>
        <v>0.10200000000000004</v>
      </c>
      <c r="DS52" s="45">
        <f t="shared" si="102"/>
        <v>9.2000000000000026E-2</v>
      </c>
      <c r="DT52" s="45">
        <f t="shared" si="102"/>
        <v>5.2000000000000005E-2</v>
      </c>
      <c r="DU52" s="45">
        <f t="shared" si="102"/>
        <v>2.3999999999999994E-2</v>
      </c>
      <c r="DV52" s="45">
        <f t="shared" si="102"/>
        <v>4.6999999999999986E-2</v>
      </c>
      <c r="DW52" s="45">
        <f t="shared" si="102"/>
        <v>4.6999999999999986E-2</v>
      </c>
      <c r="DX52" s="45">
        <f t="shared" si="102"/>
        <v>4.0999999999999995E-2</v>
      </c>
      <c r="DY52" s="45">
        <f t="shared" si="102"/>
        <v>3.1E-2</v>
      </c>
      <c r="DZ52" s="45">
        <f t="shared" si="102"/>
        <v>3.1E-2</v>
      </c>
      <c r="EA52" s="45">
        <f t="shared" si="102"/>
        <v>2.5999999999999995E-2</v>
      </c>
      <c r="EB52" s="45">
        <f t="shared" si="102"/>
        <v>2.5999999999999995E-2</v>
      </c>
      <c r="EC52" s="45">
        <f t="shared" si="102"/>
        <v>2.5000000000000001E-2</v>
      </c>
      <c r="ED52" s="45">
        <f t="shared" si="102"/>
        <v>2.3E-2</v>
      </c>
      <c r="EE52" s="45">
        <f t="shared" ref="EE52:EU52" si="105">CN5-BC$13</f>
        <v>2.5999999999999995E-2</v>
      </c>
      <c r="EF52" s="45">
        <f t="shared" si="105"/>
        <v>2.5999999999999995E-2</v>
      </c>
      <c r="EG52" s="45">
        <f t="shared" si="105"/>
        <v>3.9000000000000007E-2</v>
      </c>
      <c r="EH52" s="45">
        <f t="shared" si="105"/>
        <v>3.9000000000000007E-2</v>
      </c>
      <c r="EI52" s="45">
        <f t="shared" si="105"/>
        <v>5.5999999999999994E-2</v>
      </c>
      <c r="EJ52" s="45">
        <f t="shared" si="105"/>
        <v>3.9000000000000007E-2</v>
      </c>
      <c r="EK52" s="45">
        <f t="shared" si="105"/>
        <v>5.0999999999999976E-2</v>
      </c>
      <c r="EL52" s="45">
        <f t="shared" si="105"/>
        <v>4.0000000000000008E-2</v>
      </c>
      <c r="EM52" s="45">
        <f t="shared" si="105"/>
        <v>3.9000000000000007E-2</v>
      </c>
      <c r="EN52" s="45">
        <f t="shared" si="105"/>
        <v>3.9000000000000007E-2</v>
      </c>
      <c r="EO52" s="45">
        <f t="shared" si="105"/>
        <v>5.8000000000000024E-2</v>
      </c>
      <c r="EP52" s="45">
        <f t="shared" si="105"/>
        <v>5.1999999999999991E-2</v>
      </c>
      <c r="EQ52" s="45">
        <f t="shared" si="105"/>
        <v>2.8999999999999998E-2</v>
      </c>
      <c r="ER52" s="45">
        <f t="shared" si="105"/>
        <v>3.1E-2</v>
      </c>
      <c r="ES52" s="45">
        <f t="shared" si="105"/>
        <v>3.1E-2</v>
      </c>
      <c r="ET52" s="45">
        <f t="shared" si="105"/>
        <v>2.6999999999999996E-2</v>
      </c>
      <c r="EU52" s="45">
        <f t="shared" si="105"/>
        <v>2.6999999999999996E-2</v>
      </c>
      <c r="EV52" s="45">
        <f>DE5-BT$13</f>
        <v>2.5999999999999995E-2</v>
      </c>
    </row>
    <row r="53" spans="117:152">
      <c r="DM53" s="41">
        <v>11</v>
      </c>
      <c r="DN53" s="41">
        <v>4</v>
      </c>
      <c r="DO53" s="41" t="str">
        <f t="shared" si="80"/>
        <v>処遇加算Ⅱ特定加算なしベア加算から新加算Ⅳ</v>
      </c>
      <c r="DP53" s="45">
        <f t="shared" si="102"/>
        <v>2.8000000000000025E-2</v>
      </c>
      <c r="DQ53" s="45">
        <f t="shared" si="102"/>
        <v>2.7999999999999997E-2</v>
      </c>
      <c r="DR53" s="45">
        <f t="shared" si="102"/>
        <v>2.8000000000000025E-2</v>
      </c>
      <c r="DS53" s="45">
        <f t="shared" si="102"/>
        <v>2.7999999999999997E-2</v>
      </c>
      <c r="DT53" s="45">
        <f t="shared" si="102"/>
        <v>2.8000000000000011E-2</v>
      </c>
      <c r="DU53" s="45">
        <f t="shared" si="102"/>
        <v>1.1999999999999997E-2</v>
      </c>
      <c r="DV53" s="45">
        <f t="shared" si="102"/>
        <v>2.3999999999999994E-2</v>
      </c>
      <c r="DW53" s="45">
        <f t="shared" si="102"/>
        <v>2.3999999999999994E-2</v>
      </c>
      <c r="DX53" s="45">
        <f t="shared" si="102"/>
        <v>2.4000000000000007E-2</v>
      </c>
      <c r="DY53" s="45">
        <f t="shared" si="102"/>
        <v>1.2999999999999998E-2</v>
      </c>
      <c r="DZ53" s="45">
        <f t="shared" si="102"/>
        <v>1.2999999999999998E-2</v>
      </c>
      <c r="EA53" s="45">
        <f t="shared" si="102"/>
        <v>8.9999999999999941E-3</v>
      </c>
      <c r="EB53" s="45">
        <f t="shared" si="102"/>
        <v>8.9999999999999941E-3</v>
      </c>
      <c r="EC53" s="45">
        <f t="shared" si="102"/>
        <v>9.0000000000000011E-3</v>
      </c>
      <c r="ED53" s="45">
        <f t="shared" si="102"/>
        <v>9.0000000000000011E-3</v>
      </c>
      <c r="EE53" s="45">
        <f t="shared" ref="EE53:EU53" si="106">CN6-BC$13</f>
        <v>8.9999999999999941E-3</v>
      </c>
      <c r="EF53" s="45">
        <f t="shared" si="106"/>
        <v>8.9999999999999941E-3</v>
      </c>
      <c r="EG53" s="45">
        <f t="shared" si="106"/>
        <v>1.6E-2</v>
      </c>
      <c r="EH53" s="45">
        <f t="shared" si="106"/>
        <v>1.6E-2</v>
      </c>
      <c r="EI53" s="45">
        <f t="shared" si="106"/>
        <v>1.6000000000000014E-2</v>
      </c>
      <c r="EJ53" s="45">
        <f t="shared" si="106"/>
        <v>1.7000000000000001E-2</v>
      </c>
      <c r="EK53" s="45">
        <f t="shared" si="106"/>
        <v>1.7000000000000001E-2</v>
      </c>
      <c r="EL53" s="45">
        <f t="shared" si="106"/>
        <v>1.7000000000000001E-2</v>
      </c>
      <c r="EM53" s="45">
        <f t="shared" si="106"/>
        <v>1.7000000000000001E-2</v>
      </c>
      <c r="EN53" s="45">
        <f t="shared" si="106"/>
        <v>1.7000000000000001E-2</v>
      </c>
      <c r="EO53" s="45">
        <f t="shared" si="106"/>
        <v>3.1E-2</v>
      </c>
      <c r="EP53" s="45">
        <f t="shared" si="106"/>
        <v>3.1E-2</v>
      </c>
      <c r="EQ53" s="45">
        <f t="shared" si="106"/>
        <v>1.1999999999999997E-2</v>
      </c>
      <c r="ER53" s="45">
        <f t="shared" si="106"/>
        <v>1.2999999999999998E-2</v>
      </c>
      <c r="ES53" s="45">
        <f t="shared" si="106"/>
        <v>1.2999999999999998E-2</v>
      </c>
      <c r="ET53" s="45">
        <f t="shared" si="106"/>
        <v>8.9999999999999941E-3</v>
      </c>
      <c r="EU53" s="45">
        <f t="shared" si="106"/>
        <v>8.9999999999999941E-3</v>
      </c>
      <c r="EV53" s="45">
        <f>DE6-BT$13</f>
        <v>8.9999999999999941E-3</v>
      </c>
    </row>
    <row r="54" spans="117:152">
      <c r="DM54" s="41">
        <v>12</v>
      </c>
      <c r="DN54" s="41">
        <v>1</v>
      </c>
      <c r="DO54" s="41" t="str">
        <f t="shared" si="80"/>
        <v>処遇加算Ⅱ特定加算なしベア加算なしから新加算Ⅰ</v>
      </c>
      <c r="DP54" s="45">
        <f t="shared" ref="DP54:ED57" si="107">BY3-AN$14</f>
        <v>0.21700000000000003</v>
      </c>
      <c r="DQ54" s="45">
        <f t="shared" si="107"/>
        <v>0.19700000000000004</v>
      </c>
      <c r="DR54" s="45">
        <f t="shared" si="107"/>
        <v>0.21700000000000003</v>
      </c>
      <c r="DS54" s="45">
        <f t="shared" si="107"/>
        <v>0.20700000000000002</v>
      </c>
      <c r="DT54" s="45">
        <f t="shared" si="107"/>
        <v>0.158</v>
      </c>
      <c r="DU54" s="45">
        <f t="shared" si="107"/>
        <v>4.8999999999999988E-2</v>
      </c>
      <c r="DV54" s="45">
        <f t="shared" si="107"/>
        <v>9.6000000000000002E-2</v>
      </c>
      <c r="DW54" s="45">
        <f t="shared" si="107"/>
        <v>9.6000000000000002E-2</v>
      </c>
      <c r="DX54" s="45">
        <f t="shared" si="107"/>
        <v>9.0000000000000011E-2</v>
      </c>
      <c r="DY54" s="45">
        <f t="shared" si="107"/>
        <v>8.900000000000001E-2</v>
      </c>
      <c r="DZ54" s="45">
        <f t="shared" si="107"/>
        <v>8.900000000000001E-2</v>
      </c>
      <c r="EA54" s="45">
        <f t="shared" si="107"/>
        <v>5.5999999999999994E-2</v>
      </c>
      <c r="EB54" s="45">
        <f t="shared" si="107"/>
        <v>5.5999999999999994E-2</v>
      </c>
      <c r="EC54" s="45">
        <f t="shared" si="107"/>
        <v>5.5E-2</v>
      </c>
      <c r="ED54" s="45">
        <f t="shared" si="107"/>
        <v>5.2999999999999999E-2</v>
      </c>
      <c r="EE54" s="45">
        <f t="shared" ref="EE54:EU54" si="108">CN3-BC$14</f>
        <v>5.5999999999999994E-2</v>
      </c>
      <c r="EF54" s="45">
        <f t="shared" si="108"/>
        <v>5.5999999999999994E-2</v>
      </c>
      <c r="EG54" s="45">
        <f t="shared" si="108"/>
        <v>8.4000000000000019E-2</v>
      </c>
      <c r="EH54" s="45">
        <f t="shared" si="108"/>
        <v>8.4000000000000019E-2</v>
      </c>
      <c r="EI54" s="45">
        <f t="shared" si="108"/>
        <v>0.10099999999999996</v>
      </c>
      <c r="EJ54" s="45">
        <f t="shared" si="108"/>
        <v>7.2000000000000008E-2</v>
      </c>
      <c r="EK54" s="45">
        <f t="shared" si="108"/>
        <v>8.3999999999999991E-2</v>
      </c>
      <c r="EL54" s="45">
        <f t="shared" si="108"/>
        <v>7.3000000000000009E-2</v>
      </c>
      <c r="EM54" s="45">
        <f t="shared" si="108"/>
        <v>7.0000000000000007E-2</v>
      </c>
      <c r="EN54" s="45">
        <f t="shared" si="108"/>
        <v>7.0000000000000007E-2</v>
      </c>
      <c r="EO54" s="45">
        <f t="shared" si="108"/>
        <v>0.13900000000000001</v>
      </c>
      <c r="EP54" s="45">
        <f t="shared" si="108"/>
        <v>0.13300000000000001</v>
      </c>
      <c r="EQ54" s="45">
        <f t="shared" si="108"/>
        <v>5.7000000000000002E-2</v>
      </c>
      <c r="ER54" s="45">
        <f t="shared" si="108"/>
        <v>7.4999999999999997E-2</v>
      </c>
      <c r="ES54" s="45">
        <f t="shared" si="108"/>
        <v>7.4999999999999997E-2</v>
      </c>
      <c r="ET54" s="45">
        <f t="shared" si="108"/>
        <v>5.7999999999999996E-2</v>
      </c>
      <c r="EU54" s="45">
        <f t="shared" si="108"/>
        <v>5.7999999999999996E-2</v>
      </c>
      <c r="EV54" s="45">
        <f>DE3-BT$14</f>
        <v>5.6999999999999995E-2</v>
      </c>
    </row>
    <row r="55" spans="117:152">
      <c r="DM55" s="41">
        <v>12</v>
      </c>
      <c r="DN55" s="41">
        <v>2</v>
      </c>
      <c r="DO55" s="41" t="str">
        <f t="shared" si="80"/>
        <v>処遇加算Ⅱ特定加算なしベア加算なしから新加算Ⅱ</v>
      </c>
      <c r="DP55" s="45">
        <f t="shared" si="107"/>
        <v>0.20200000000000001</v>
      </c>
      <c r="DQ55" s="45">
        <f t="shared" si="107"/>
        <v>0.18200000000000002</v>
      </c>
      <c r="DR55" s="45">
        <f t="shared" si="107"/>
        <v>0.20200000000000001</v>
      </c>
      <c r="DS55" s="45">
        <f t="shared" si="107"/>
        <v>0.192</v>
      </c>
      <c r="DT55" s="45" t="e">
        <f t="shared" si="107"/>
        <v>#VALUE!</v>
      </c>
      <c r="DU55" s="45">
        <f t="shared" si="107"/>
        <v>4.7999999999999987E-2</v>
      </c>
      <c r="DV55" s="45" t="e">
        <f t="shared" si="107"/>
        <v>#VALUE!</v>
      </c>
      <c r="DW55" s="45" t="e">
        <f t="shared" si="107"/>
        <v>#VALUE!</v>
      </c>
      <c r="DX55" s="45">
        <f t="shared" si="107"/>
        <v>8.8000000000000009E-2</v>
      </c>
      <c r="DY55" s="45">
        <f t="shared" si="107"/>
        <v>8.5000000000000006E-2</v>
      </c>
      <c r="DZ55" s="45">
        <f t="shared" si="107"/>
        <v>8.5000000000000006E-2</v>
      </c>
      <c r="EA55" s="45">
        <f t="shared" si="107"/>
        <v>5.3999999999999992E-2</v>
      </c>
      <c r="EB55" s="45">
        <f t="shared" si="107"/>
        <v>5.3999999999999992E-2</v>
      </c>
      <c r="EC55" s="45">
        <f t="shared" si="107"/>
        <v>5.2999999999999999E-2</v>
      </c>
      <c r="ED55" s="45">
        <f t="shared" si="107"/>
        <v>5.0999999999999997E-2</v>
      </c>
      <c r="EE55" s="45" t="e">
        <f t="shared" ref="EE55:EU55" si="109">CN4-BC$14</f>
        <v>#VALUE!</v>
      </c>
      <c r="EF55" s="45">
        <f t="shared" si="109"/>
        <v>5.3999999999999992E-2</v>
      </c>
      <c r="EG55" s="45">
        <f t="shared" si="109"/>
        <v>8.1000000000000016E-2</v>
      </c>
      <c r="EH55" s="45">
        <f t="shared" si="109"/>
        <v>8.1000000000000016E-2</v>
      </c>
      <c r="EI55" s="45">
        <f t="shared" si="109"/>
        <v>9.7999999999999962E-2</v>
      </c>
      <c r="EJ55" s="45">
        <f t="shared" si="109"/>
        <v>6.9000000000000006E-2</v>
      </c>
      <c r="EK55" s="45">
        <f t="shared" si="109"/>
        <v>8.0999999999999989E-2</v>
      </c>
      <c r="EL55" s="45">
        <f t="shared" si="109"/>
        <v>7.0000000000000007E-2</v>
      </c>
      <c r="EM55" s="45" t="e">
        <f t="shared" si="109"/>
        <v>#VALUE!</v>
      </c>
      <c r="EN55" s="45" t="e">
        <f t="shared" si="109"/>
        <v>#VALUE!</v>
      </c>
      <c r="EO55" s="45">
        <f t="shared" si="109"/>
        <v>0.13500000000000001</v>
      </c>
      <c r="EP55" s="45">
        <f t="shared" si="109"/>
        <v>0.129</v>
      </c>
      <c r="EQ55" s="45" t="e">
        <f t="shared" si="109"/>
        <v>#VALUE!</v>
      </c>
      <c r="ER55" s="45" t="e">
        <f t="shared" si="109"/>
        <v>#VALUE!</v>
      </c>
      <c r="ES55" s="45" t="e">
        <f t="shared" si="109"/>
        <v>#VALUE!</v>
      </c>
      <c r="ET55" s="45" t="e">
        <f t="shared" si="109"/>
        <v>#VALUE!</v>
      </c>
      <c r="EU55" s="45" t="e">
        <f t="shared" si="109"/>
        <v>#VALUE!</v>
      </c>
      <c r="EV55" s="45" t="e">
        <f>DE4-BT$14</f>
        <v>#VALUE!</v>
      </c>
    </row>
    <row r="56" spans="117:152">
      <c r="DM56" s="41">
        <v>12</v>
      </c>
      <c r="DN56" s="41">
        <v>3</v>
      </c>
      <c r="DO56" s="41" t="str">
        <f t="shared" si="80"/>
        <v>処遇加算Ⅱ特定加算なしベア加算なしから新加算Ⅲ</v>
      </c>
      <c r="DP56" s="45">
        <f t="shared" si="107"/>
        <v>0.14700000000000002</v>
      </c>
      <c r="DQ56" s="45">
        <f t="shared" si="107"/>
        <v>0.12700000000000003</v>
      </c>
      <c r="DR56" s="45">
        <f t="shared" si="107"/>
        <v>0.14700000000000002</v>
      </c>
      <c r="DS56" s="45">
        <f t="shared" si="107"/>
        <v>0.13700000000000001</v>
      </c>
      <c r="DT56" s="45">
        <f t="shared" si="107"/>
        <v>9.7000000000000003E-2</v>
      </c>
      <c r="DU56" s="45">
        <f t="shared" si="107"/>
        <v>3.4999999999999989E-2</v>
      </c>
      <c r="DV56" s="45">
        <f t="shared" si="107"/>
        <v>7.4999999999999983E-2</v>
      </c>
      <c r="DW56" s="45">
        <f t="shared" si="107"/>
        <v>7.4999999999999983E-2</v>
      </c>
      <c r="DX56" s="45">
        <f t="shared" si="107"/>
        <v>6.8999999999999992E-2</v>
      </c>
      <c r="DY56" s="45">
        <f t="shared" si="107"/>
        <v>4.9000000000000002E-2</v>
      </c>
      <c r="DZ56" s="45">
        <f t="shared" si="107"/>
        <v>4.9000000000000002E-2</v>
      </c>
      <c r="EA56" s="45">
        <f t="shared" si="107"/>
        <v>3.8999999999999993E-2</v>
      </c>
      <c r="EB56" s="45">
        <f t="shared" si="107"/>
        <v>3.8999999999999993E-2</v>
      </c>
      <c r="EC56" s="45">
        <f t="shared" si="107"/>
        <v>3.7999999999999999E-2</v>
      </c>
      <c r="ED56" s="45">
        <f t="shared" si="107"/>
        <v>3.5999999999999997E-2</v>
      </c>
      <c r="EE56" s="45">
        <f t="shared" ref="EE56:EU56" si="110">CN5-BC$14</f>
        <v>3.8999999999999993E-2</v>
      </c>
      <c r="EF56" s="45">
        <f t="shared" si="110"/>
        <v>3.8999999999999993E-2</v>
      </c>
      <c r="EG56" s="45">
        <f t="shared" si="110"/>
        <v>6.5000000000000002E-2</v>
      </c>
      <c r="EH56" s="45">
        <f t="shared" si="110"/>
        <v>6.5000000000000002E-2</v>
      </c>
      <c r="EI56" s="45">
        <f t="shared" si="110"/>
        <v>8.2000000000000003E-2</v>
      </c>
      <c r="EJ56" s="45">
        <f t="shared" si="110"/>
        <v>5.9000000000000011E-2</v>
      </c>
      <c r="EK56" s="45">
        <f t="shared" si="110"/>
        <v>7.099999999999998E-2</v>
      </c>
      <c r="EL56" s="45">
        <f t="shared" si="110"/>
        <v>6.0000000000000012E-2</v>
      </c>
      <c r="EM56" s="45">
        <f t="shared" si="110"/>
        <v>5.9000000000000011E-2</v>
      </c>
      <c r="EN56" s="45">
        <f t="shared" si="110"/>
        <v>5.9000000000000011E-2</v>
      </c>
      <c r="EO56" s="45">
        <f t="shared" si="110"/>
        <v>9.6000000000000016E-2</v>
      </c>
      <c r="EP56" s="45">
        <f t="shared" si="110"/>
        <v>0.09</v>
      </c>
      <c r="EQ56" s="45">
        <f t="shared" si="110"/>
        <v>0.04</v>
      </c>
      <c r="ER56" s="45">
        <f t="shared" si="110"/>
        <v>4.9000000000000002E-2</v>
      </c>
      <c r="ES56" s="45">
        <f t="shared" si="110"/>
        <v>4.9000000000000002E-2</v>
      </c>
      <c r="ET56" s="45">
        <f t="shared" si="110"/>
        <v>3.9999999999999994E-2</v>
      </c>
      <c r="EU56" s="45">
        <f t="shared" si="110"/>
        <v>3.9999999999999994E-2</v>
      </c>
      <c r="EV56" s="45">
        <f>DE5-BT$14</f>
        <v>3.8999999999999993E-2</v>
      </c>
    </row>
    <row r="57" spans="117:152">
      <c r="DM57" s="41">
        <v>12</v>
      </c>
      <c r="DN57" s="41">
        <v>4</v>
      </c>
      <c r="DO57" s="41" t="str">
        <f t="shared" si="80"/>
        <v>処遇加算Ⅱ特定加算なしベア加算なしから新加算Ⅳ</v>
      </c>
      <c r="DP57" s="45">
        <f t="shared" si="107"/>
        <v>7.3000000000000009E-2</v>
      </c>
      <c r="DQ57" s="45">
        <f t="shared" si="107"/>
        <v>7.3000000000000009E-2</v>
      </c>
      <c r="DR57" s="45">
        <f t="shared" si="107"/>
        <v>7.3000000000000009E-2</v>
      </c>
      <c r="DS57" s="45">
        <f t="shared" si="107"/>
        <v>7.2999999999999982E-2</v>
      </c>
      <c r="DT57" s="45">
        <f t="shared" si="107"/>
        <v>7.3000000000000009E-2</v>
      </c>
      <c r="DU57" s="45">
        <f t="shared" si="107"/>
        <v>2.2999999999999993E-2</v>
      </c>
      <c r="DV57" s="45">
        <f t="shared" si="107"/>
        <v>5.1999999999999991E-2</v>
      </c>
      <c r="DW57" s="45">
        <f t="shared" si="107"/>
        <v>5.1999999999999991E-2</v>
      </c>
      <c r="DX57" s="45">
        <f t="shared" si="107"/>
        <v>5.2000000000000005E-2</v>
      </c>
      <c r="DY57" s="45">
        <f t="shared" si="107"/>
        <v>3.1E-2</v>
      </c>
      <c r="DZ57" s="45">
        <f t="shared" si="107"/>
        <v>3.1E-2</v>
      </c>
      <c r="EA57" s="45">
        <f t="shared" si="107"/>
        <v>2.1999999999999992E-2</v>
      </c>
      <c r="EB57" s="45">
        <f t="shared" si="107"/>
        <v>2.1999999999999992E-2</v>
      </c>
      <c r="EC57" s="45">
        <f t="shared" si="107"/>
        <v>2.1999999999999999E-2</v>
      </c>
      <c r="ED57" s="45">
        <f t="shared" si="107"/>
        <v>2.1999999999999999E-2</v>
      </c>
      <c r="EE57" s="45">
        <f t="shared" ref="EE57:EU57" si="111">CN6-BC$14</f>
        <v>2.1999999999999992E-2</v>
      </c>
      <c r="EF57" s="45">
        <f t="shared" si="111"/>
        <v>2.1999999999999992E-2</v>
      </c>
      <c r="EG57" s="45">
        <f t="shared" si="111"/>
        <v>4.1999999999999996E-2</v>
      </c>
      <c r="EH57" s="45">
        <f t="shared" si="111"/>
        <v>4.1999999999999996E-2</v>
      </c>
      <c r="EI57" s="45">
        <f t="shared" si="111"/>
        <v>4.2000000000000023E-2</v>
      </c>
      <c r="EJ57" s="45">
        <f t="shared" si="111"/>
        <v>3.7000000000000005E-2</v>
      </c>
      <c r="EK57" s="45">
        <f t="shared" si="111"/>
        <v>3.7000000000000005E-2</v>
      </c>
      <c r="EL57" s="45">
        <f t="shared" si="111"/>
        <v>3.7000000000000005E-2</v>
      </c>
      <c r="EM57" s="45">
        <f t="shared" si="111"/>
        <v>3.7000000000000005E-2</v>
      </c>
      <c r="EN57" s="45">
        <f t="shared" si="111"/>
        <v>3.7000000000000005E-2</v>
      </c>
      <c r="EO57" s="45">
        <f t="shared" si="111"/>
        <v>6.8999999999999992E-2</v>
      </c>
      <c r="EP57" s="45">
        <f t="shared" si="111"/>
        <v>6.9000000000000006E-2</v>
      </c>
      <c r="EQ57" s="45">
        <f t="shared" si="111"/>
        <v>2.3E-2</v>
      </c>
      <c r="ER57" s="45">
        <f t="shared" si="111"/>
        <v>3.1E-2</v>
      </c>
      <c r="ES57" s="45">
        <f t="shared" si="111"/>
        <v>3.1E-2</v>
      </c>
      <c r="ET57" s="45">
        <f t="shared" si="111"/>
        <v>2.1999999999999992E-2</v>
      </c>
      <c r="EU57" s="45">
        <f t="shared" si="111"/>
        <v>2.1999999999999992E-2</v>
      </c>
      <c r="EV57" s="45">
        <f>DE6-BT$14</f>
        <v>2.1999999999999992E-2</v>
      </c>
    </row>
    <row r="58" spans="117:152">
      <c r="DM58" s="41">
        <v>12</v>
      </c>
      <c r="DN58" s="41">
        <v>15</v>
      </c>
      <c r="DO58" s="41" t="str">
        <f t="shared" si="80"/>
        <v>処遇加算Ⅱ特定加算なしベア加算なしから新加算Ⅴ（11）</v>
      </c>
      <c r="DP58" s="45">
        <f t="shared" ref="DP58:ED58" si="112">BY17-AN$14</f>
        <v>2.7999999999999997E-2</v>
      </c>
      <c r="DQ58" s="45">
        <f t="shared" si="112"/>
        <v>2.7999999999999997E-2</v>
      </c>
      <c r="DR58" s="45">
        <f t="shared" si="112"/>
        <v>2.7999999999999997E-2</v>
      </c>
      <c r="DS58" s="45">
        <f t="shared" si="112"/>
        <v>2.7999999999999997E-2</v>
      </c>
      <c r="DT58" s="45">
        <f t="shared" si="112"/>
        <v>2.7999999999999997E-2</v>
      </c>
      <c r="DU58" s="45">
        <f t="shared" si="112"/>
        <v>1.1999999999999997E-2</v>
      </c>
      <c r="DV58" s="45">
        <f t="shared" si="112"/>
        <v>2.3999999999999994E-2</v>
      </c>
      <c r="DW58" s="45">
        <f t="shared" si="112"/>
        <v>2.3999999999999994E-2</v>
      </c>
      <c r="DX58" s="45">
        <f t="shared" si="112"/>
        <v>2.4000000000000007E-2</v>
      </c>
      <c r="DY58" s="45">
        <f t="shared" si="112"/>
        <v>1.2999999999999998E-2</v>
      </c>
      <c r="DZ58" s="45">
        <f t="shared" si="112"/>
        <v>1.2999999999999998E-2</v>
      </c>
      <c r="EA58" s="45" t="e">
        <f t="shared" si="112"/>
        <v>#VALUE!</v>
      </c>
      <c r="EB58" s="45">
        <f t="shared" si="112"/>
        <v>9.0000000000000011E-3</v>
      </c>
      <c r="EC58" s="45">
        <f t="shared" si="112"/>
        <v>9.0000000000000011E-3</v>
      </c>
      <c r="ED58" s="45">
        <f t="shared" si="112"/>
        <v>9.0000000000000011E-3</v>
      </c>
      <c r="EE58" s="45">
        <f t="shared" ref="EE58:EU58" si="113">CN17-BC$14</f>
        <v>9.0000000000000011E-3</v>
      </c>
      <c r="EF58" s="45">
        <f t="shared" si="113"/>
        <v>9.0000000000000011E-3</v>
      </c>
      <c r="EG58" s="45">
        <f t="shared" si="113"/>
        <v>1.6E-2</v>
      </c>
      <c r="EH58" s="45">
        <f t="shared" si="113"/>
        <v>1.6E-2</v>
      </c>
      <c r="EI58" s="45">
        <f t="shared" si="113"/>
        <v>1.6E-2</v>
      </c>
      <c r="EJ58" s="45">
        <f t="shared" si="113"/>
        <v>1.7000000000000001E-2</v>
      </c>
      <c r="EK58" s="45">
        <f t="shared" si="113"/>
        <v>1.7000000000000001E-2</v>
      </c>
      <c r="EL58" s="45">
        <f t="shared" si="113"/>
        <v>1.7000000000000001E-2</v>
      </c>
      <c r="EM58" s="45">
        <f t="shared" si="113"/>
        <v>1.7000000000000001E-2</v>
      </c>
      <c r="EN58" s="45">
        <f t="shared" si="113"/>
        <v>1.7000000000000001E-2</v>
      </c>
      <c r="EO58" s="45">
        <f t="shared" si="113"/>
        <v>3.1E-2</v>
      </c>
      <c r="EP58" s="45">
        <f t="shared" si="113"/>
        <v>3.0999999999999993E-2</v>
      </c>
      <c r="EQ58" s="45">
        <f t="shared" si="113"/>
        <v>1.2000000000000004E-2</v>
      </c>
      <c r="ER58" s="45">
        <f t="shared" si="113"/>
        <v>1.2999999999999998E-2</v>
      </c>
      <c r="ES58" s="45">
        <f t="shared" si="113"/>
        <v>1.2999999999999998E-2</v>
      </c>
      <c r="ET58" s="45">
        <f t="shared" si="113"/>
        <v>9.0000000000000011E-3</v>
      </c>
      <c r="EU58" s="45">
        <f t="shared" si="113"/>
        <v>9.0000000000000011E-3</v>
      </c>
      <c r="EV58" s="45">
        <f>DE17-BT$14</f>
        <v>9.0000000000000011E-3</v>
      </c>
    </row>
    <row r="59" spans="117:152">
      <c r="DM59" s="41">
        <v>13</v>
      </c>
      <c r="DN59" s="41">
        <v>1</v>
      </c>
      <c r="DO59" s="41" t="str">
        <f t="shared" si="80"/>
        <v>処遇加算Ⅲ特定加算Ⅰベア加算から新加算Ⅰ</v>
      </c>
      <c r="DP59" s="45">
        <f t="shared" ref="DP59:ED62" si="114">BY3-AN$15</f>
        <v>0.19100000000000006</v>
      </c>
      <c r="DQ59" s="45">
        <f t="shared" si="114"/>
        <v>0.14700000000000002</v>
      </c>
      <c r="DR59" s="45">
        <f t="shared" si="114"/>
        <v>0.19100000000000006</v>
      </c>
      <c r="DS59" s="45">
        <f t="shared" si="114"/>
        <v>0.16999999999999998</v>
      </c>
      <c r="DT59" s="45">
        <f t="shared" si="114"/>
        <v>8.0999999999999989E-2</v>
      </c>
      <c r="DU59" s="45">
        <f t="shared" si="114"/>
        <v>3.7999999999999992E-2</v>
      </c>
      <c r="DV59" s="45">
        <f t="shared" si="114"/>
        <v>7.4999999999999997E-2</v>
      </c>
      <c r="DW59" s="45">
        <f t="shared" si="114"/>
        <v>7.4999999999999997E-2</v>
      </c>
      <c r="DX59" s="45">
        <f t="shared" si="114"/>
        <v>6.2000000000000013E-2</v>
      </c>
      <c r="DY59" s="45">
        <f t="shared" si="114"/>
        <v>5.3000000000000005E-2</v>
      </c>
      <c r="DZ59" s="45">
        <f t="shared" si="114"/>
        <v>5.3000000000000005E-2</v>
      </c>
      <c r="EA59" s="45">
        <f t="shared" si="114"/>
        <v>4.7E-2</v>
      </c>
      <c r="EB59" s="45">
        <f t="shared" si="114"/>
        <v>4.7E-2</v>
      </c>
      <c r="EC59" s="45">
        <f t="shared" si="114"/>
        <v>4.3000000000000003E-2</v>
      </c>
      <c r="ED59" s="45">
        <f t="shared" si="114"/>
        <v>4.1000000000000002E-2</v>
      </c>
      <c r="EE59" s="45">
        <f t="shared" ref="EE59:EU59" si="115">CN3-BC$15</f>
        <v>4.7E-2</v>
      </c>
      <c r="EF59" s="45">
        <f t="shared" si="115"/>
        <v>4.7E-2</v>
      </c>
      <c r="EG59" s="45">
        <f t="shared" si="115"/>
        <v>6.7000000000000018E-2</v>
      </c>
      <c r="EH59" s="45">
        <f t="shared" si="115"/>
        <v>6.7000000000000018E-2</v>
      </c>
      <c r="EI59" s="45">
        <f t="shared" si="115"/>
        <v>0.10499999999999997</v>
      </c>
      <c r="EJ59" s="45">
        <f t="shared" si="115"/>
        <v>6.5000000000000002E-2</v>
      </c>
      <c r="EK59" s="45">
        <f t="shared" si="115"/>
        <v>9.1999999999999985E-2</v>
      </c>
      <c r="EL59" s="45">
        <f t="shared" si="115"/>
        <v>6.7000000000000004E-2</v>
      </c>
      <c r="EM59" s="45">
        <f t="shared" si="115"/>
        <v>6.5000000000000002E-2</v>
      </c>
      <c r="EN59" s="45">
        <f t="shared" si="115"/>
        <v>6.5000000000000002E-2</v>
      </c>
      <c r="EO59" s="45">
        <f t="shared" si="115"/>
        <v>9.0000000000000024E-2</v>
      </c>
      <c r="EP59" s="45">
        <f t="shared" si="115"/>
        <v>7.8000000000000014E-2</v>
      </c>
      <c r="EQ59" s="45">
        <f t="shared" si="115"/>
        <v>4.8000000000000001E-2</v>
      </c>
      <c r="ER59" s="45">
        <f t="shared" si="115"/>
        <v>5.3000000000000005E-2</v>
      </c>
      <c r="ES59" s="45">
        <f t="shared" si="115"/>
        <v>5.3000000000000005E-2</v>
      </c>
      <c r="ET59" s="45">
        <f t="shared" si="115"/>
        <v>4.9000000000000002E-2</v>
      </c>
      <c r="EU59" s="45">
        <f t="shared" si="115"/>
        <v>4.8000000000000001E-2</v>
      </c>
      <c r="EV59" s="45">
        <f>DE3-BT$15</f>
        <v>4.7E-2</v>
      </c>
    </row>
    <row r="60" spans="117:152">
      <c r="DM60" s="41">
        <v>13</v>
      </c>
      <c r="DN60" s="41">
        <v>2</v>
      </c>
      <c r="DO60" s="41" t="str">
        <f t="shared" si="80"/>
        <v>処遇加算Ⅲ特定加算Ⅰベア加算から新加算Ⅱ</v>
      </c>
      <c r="DP60" s="45">
        <f t="shared" si="114"/>
        <v>0.17600000000000005</v>
      </c>
      <c r="DQ60" s="45">
        <f t="shared" si="114"/>
        <v>0.13200000000000001</v>
      </c>
      <c r="DR60" s="45">
        <f t="shared" si="114"/>
        <v>0.17600000000000005</v>
      </c>
      <c r="DS60" s="45">
        <f t="shared" si="114"/>
        <v>0.15499999999999997</v>
      </c>
      <c r="DT60" s="45" t="e">
        <f t="shared" si="114"/>
        <v>#VALUE!</v>
      </c>
      <c r="DU60" s="45">
        <f t="shared" si="114"/>
        <v>3.6999999999999991E-2</v>
      </c>
      <c r="DV60" s="45" t="e">
        <f t="shared" si="114"/>
        <v>#VALUE!</v>
      </c>
      <c r="DW60" s="45" t="e">
        <f t="shared" si="114"/>
        <v>#VALUE!</v>
      </c>
      <c r="DX60" s="45">
        <f t="shared" si="114"/>
        <v>6.0000000000000012E-2</v>
      </c>
      <c r="DY60" s="45">
        <f t="shared" si="114"/>
        <v>4.9000000000000002E-2</v>
      </c>
      <c r="DZ60" s="45">
        <f t="shared" si="114"/>
        <v>4.9000000000000002E-2</v>
      </c>
      <c r="EA60" s="45">
        <f t="shared" si="114"/>
        <v>4.4999999999999998E-2</v>
      </c>
      <c r="EB60" s="45">
        <f t="shared" si="114"/>
        <v>4.4999999999999998E-2</v>
      </c>
      <c r="EC60" s="45">
        <f t="shared" si="114"/>
        <v>4.1000000000000002E-2</v>
      </c>
      <c r="ED60" s="45">
        <f t="shared" si="114"/>
        <v>3.9E-2</v>
      </c>
      <c r="EE60" s="45" t="e">
        <f t="shared" ref="EE60:EU60" si="116">CN4-BC$15</f>
        <v>#VALUE!</v>
      </c>
      <c r="EF60" s="45">
        <f t="shared" si="116"/>
        <v>4.4999999999999998E-2</v>
      </c>
      <c r="EG60" s="45">
        <f t="shared" si="116"/>
        <v>6.4000000000000015E-2</v>
      </c>
      <c r="EH60" s="45">
        <f t="shared" si="116"/>
        <v>6.4000000000000015E-2</v>
      </c>
      <c r="EI60" s="45">
        <f t="shared" si="116"/>
        <v>0.10199999999999997</v>
      </c>
      <c r="EJ60" s="45">
        <f t="shared" si="116"/>
        <v>6.2E-2</v>
      </c>
      <c r="EK60" s="45">
        <f t="shared" si="116"/>
        <v>8.8999999999999982E-2</v>
      </c>
      <c r="EL60" s="45">
        <f t="shared" si="116"/>
        <v>6.4000000000000001E-2</v>
      </c>
      <c r="EM60" s="45" t="e">
        <f t="shared" si="116"/>
        <v>#VALUE!</v>
      </c>
      <c r="EN60" s="45" t="e">
        <f t="shared" si="116"/>
        <v>#VALUE!</v>
      </c>
      <c r="EO60" s="45">
        <f t="shared" si="116"/>
        <v>8.6000000000000021E-2</v>
      </c>
      <c r="EP60" s="45">
        <f t="shared" si="116"/>
        <v>7.400000000000001E-2</v>
      </c>
      <c r="EQ60" s="45" t="e">
        <f t="shared" si="116"/>
        <v>#VALUE!</v>
      </c>
      <c r="ER60" s="45" t="e">
        <f t="shared" si="116"/>
        <v>#VALUE!</v>
      </c>
      <c r="ES60" s="45" t="e">
        <f t="shared" si="116"/>
        <v>#VALUE!</v>
      </c>
      <c r="ET60" s="45" t="e">
        <f t="shared" si="116"/>
        <v>#VALUE!</v>
      </c>
      <c r="EU60" s="45" t="e">
        <f t="shared" si="116"/>
        <v>#VALUE!</v>
      </c>
      <c r="EV60" s="45" t="e">
        <f>DE4-BT$15</f>
        <v>#VALUE!</v>
      </c>
    </row>
    <row r="61" spans="117:152">
      <c r="DM61" s="41">
        <v>13</v>
      </c>
      <c r="DN61" s="41">
        <v>3</v>
      </c>
      <c r="DO61" s="41" t="str">
        <f t="shared" si="80"/>
        <v>処遇加算Ⅲ特定加算Ⅰベア加算から新加算Ⅲ</v>
      </c>
      <c r="DP61" s="45">
        <f t="shared" si="114"/>
        <v>0.12100000000000005</v>
      </c>
      <c r="DQ61" s="45">
        <f t="shared" si="114"/>
        <v>7.7000000000000013E-2</v>
      </c>
      <c r="DR61" s="45">
        <f t="shared" si="114"/>
        <v>0.12100000000000005</v>
      </c>
      <c r="DS61" s="45">
        <f t="shared" si="114"/>
        <v>9.9999999999999978E-2</v>
      </c>
      <c r="DT61" s="45">
        <f t="shared" si="114"/>
        <v>1.999999999999999E-2</v>
      </c>
      <c r="DU61" s="45">
        <f t="shared" si="114"/>
        <v>2.3999999999999994E-2</v>
      </c>
      <c r="DV61" s="45">
        <f t="shared" si="114"/>
        <v>5.3999999999999979E-2</v>
      </c>
      <c r="DW61" s="45">
        <f t="shared" si="114"/>
        <v>5.3999999999999979E-2</v>
      </c>
      <c r="DX61" s="45">
        <f t="shared" si="114"/>
        <v>4.0999999999999995E-2</v>
      </c>
      <c r="DY61" s="45">
        <f t="shared" si="114"/>
        <v>1.2999999999999998E-2</v>
      </c>
      <c r="DZ61" s="45">
        <f t="shared" si="114"/>
        <v>1.2999999999999998E-2</v>
      </c>
      <c r="EA61" s="45">
        <f t="shared" si="114"/>
        <v>0.03</v>
      </c>
      <c r="EB61" s="45">
        <f t="shared" si="114"/>
        <v>0.03</v>
      </c>
      <c r="EC61" s="45">
        <f t="shared" si="114"/>
        <v>2.6000000000000002E-2</v>
      </c>
      <c r="ED61" s="45">
        <f t="shared" si="114"/>
        <v>2.4E-2</v>
      </c>
      <c r="EE61" s="45">
        <f t="shared" ref="EE61:EU61" si="117">CN5-BC$15</f>
        <v>0.03</v>
      </c>
      <c r="EF61" s="45">
        <f t="shared" si="117"/>
        <v>0.03</v>
      </c>
      <c r="EG61" s="45">
        <f t="shared" si="117"/>
        <v>4.8000000000000001E-2</v>
      </c>
      <c r="EH61" s="45">
        <f t="shared" si="117"/>
        <v>4.8000000000000001E-2</v>
      </c>
      <c r="EI61" s="45">
        <f t="shared" si="117"/>
        <v>8.6000000000000007E-2</v>
      </c>
      <c r="EJ61" s="45">
        <f t="shared" si="117"/>
        <v>5.2000000000000005E-2</v>
      </c>
      <c r="EK61" s="45">
        <f t="shared" si="117"/>
        <v>7.8999999999999973E-2</v>
      </c>
      <c r="EL61" s="45">
        <f t="shared" si="117"/>
        <v>5.4000000000000006E-2</v>
      </c>
      <c r="EM61" s="45">
        <f t="shared" si="117"/>
        <v>5.4000000000000006E-2</v>
      </c>
      <c r="EN61" s="45">
        <f t="shared" si="117"/>
        <v>5.4000000000000006E-2</v>
      </c>
      <c r="EO61" s="45">
        <f t="shared" si="117"/>
        <v>4.7000000000000014E-2</v>
      </c>
      <c r="EP61" s="45">
        <f t="shared" si="117"/>
        <v>3.5000000000000003E-2</v>
      </c>
      <c r="EQ61" s="45">
        <f t="shared" si="117"/>
        <v>3.1E-2</v>
      </c>
      <c r="ER61" s="45">
        <f t="shared" si="117"/>
        <v>2.700000000000001E-2</v>
      </c>
      <c r="ES61" s="45">
        <f t="shared" si="117"/>
        <v>2.700000000000001E-2</v>
      </c>
      <c r="ET61" s="45">
        <f t="shared" si="117"/>
        <v>3.1E-2</v>
      </c>
      <c r="EU61" s="45">
        <f t="shared" si="117"/>
        <v>0.03</v>
      </c>
      <c r="EV61" s="45">
        <f>DE5-BT$15</f>
        <v>2.8999999999999998E-2</v>
      </c>
    </row>
    <row r="62" spans="117:152">
      <c r="DM62" s="41">
        <v>13</v>
      </c>
      <c r="DN62" s="41">
        <v>4</v>
      </c>
      <c r="DO62" s="41" t="str">
        <f t="shared" si="80"/>
        <v>処遇加算Ⅲ特定加算Ⅰベア加算から新加算Ⅳ</v>
      </c>
      <c r="DP62" s="45">
        <f t="shared" si="114"/>
        <v>4.7000000000000042E-2</v>
      </c>
      <c r="DQ62" s="45">
        <f t="shared" si="114"/>
        <v>2.2999999999999993E-2</v>
      </c>
      <c r="DR62" s="45">
        <f t="shared" si="114"/>
        <v>4.7000000000000042E-2</v>
      </c>
      <c r="DS62" s="45">
        <f t="shared" si="114"/>
        <v>3.5999999999999949E-2</v>
      </c>
      <c r="DT62" s="45">
        <f t="shared" si="114"/>
        <v>-4.0000000000000036E-3</v>
      </c>
      <c r="DU62" s="45">
        <f t="shared" si="114"/>
        <v>1.1999999999999997E-2</v>
      </c>
      <c r="DV62" s="45">
        <f t="shared" si="114"/>
        <v>3.0999999999999986E-2</v>
      </c>
      <c r="DW62" s="45">
        <f t="shared" si="114"/>
        <v>3.0999999999999986E-2</v>
      </c>
      <c r="DX62" s="45">
        <f t="shared" si="114"/>
        <v>2.4000000000000007E-2</v>
      </c>
      <c r="DY62" s="45">
        <f t="shared" si="114"/>
        <v>-5.0000000000000044E-3</v>
      </c>
      <c r="DZ62" s="45">
        <f t="shared" si="114"/>
        <v>-5.0000000000000044E-3</v>
      </c>
      <c r="EA62" s="45">
        <f t="shared" si="114"/>
        <v>1.2999999999999998E-2</v>
      </c>
      <c r="EB62" s="45">
        <f t="shared" si="114"/>
        <v>1.2999999999999998E-2</v>
      </c>
      <c r="EC62" s="45">
        <f t="shared" si="114"/>
        <v>1.0000000000000002E-2</v>
      </c>
      <c r="ED62" s="45">
        <f t="shared" si="114"/>
        <v>1.0000000000000002E-2</v>
      </c>
      <c r="EE62" s="45">
        <f t="shared" ref="EE62:EU62" si="118">CN6-BC$15</f>
        <v>1.2999999999999998E-2</v>
      </c>
      <c r="EF62" s="45">
        <f t="shared" si="118"/>
        <v>1.2999999999999998E-2</v>
      </c>
      <c r="EG62" s="45">
        <f t="shared" si="118"/>
        <v>2.4999999999999994E-2</v>
      </c>
      <c r="EH62" s="45">
        <f t="shared" si="118"/>
        <v>2.4999999999999994E-2</v>
      </c>
      <c r="EI62" s="45">
        <f t="shared" si="118"/>
        <v>4.6000000000000027E-2</v>
      </c>
      <c r="EJ62" s="45">
        <f t="shared" si="118"/>
        <v>0.03</v>
      </c>
      <c r="EK62" s="45">
        <f t="shared" si="118"/>
        <v>4.4999999999999998E-2</v>
      </c>
      <c r="EL62" s="45">
        <f t="shared" si="118"/>
        <v>3.1E-2</v>
      </c>
      <c r="EM62" s="45">
        <f t="shared" si="118"/>
        <v>3.2000000000000001E-2</v>
      </c>
      <c r="EN62" s="45">
        <f t="shared" si="118"/>
        <v>3.2000000000000001E-2</v>
      </c>
      <c r="EO62" s="45">
        <f t="shared" si="118"/>
        <v>1.999999999999999E-2</v>
      </c>
      <c r="EP62" s="45">
        <f t="shared" si="118"/>
        <v>1.4000000000000012E-2</v>
      </c>
      <c r="EQ62" s="45">
        <f t="shared" si="118"/>
        <v>1.3999999999999999E-2</v>
      </c>
      <c r="ER62" s="45">
        <f t="shared" si="118"/>
        <v>9.000000000000008E-3</v>
      </c>
      <c r="ES62" s="45">
        <f t="shared" si="118"/>
        <v>9.000000000000008E-3</v>
      </c>
      <c r="ET62" s="45">
        <f t="shared" si="118"/>
        <v>1.2999999999999998E-2</v>
      </c>
      <c r="EU62" s="45">
        <f t="shared" si="118"/>
        <v>1.1999999999999997E-2</v>
      </c>
      <c r="EV62" s="45">
        <f>DE6-BT$15</f>
        <v>1.1999999999999997E-2</v>
      </c>
    </row>
    <row r="63" spans="117:152">
      <c r="DM63" s="41">
        <v>13</v>
      </c>
      <c r="DN63" s="41">
        <v>11</v>
      </c>
      <c r="DO63" s="41" t="str">
        <f t="shared" si="80"/>
        <v>処遇加算Ⅲ特定加算Ⅰベア加算から新加算Ⅴ（７）</v>
      </c>
      <c r="DP63" s="45">
        <f t="shared" ref="DP63:ED63" si="119">BY13-AN$15</f>
        <v>2.8000000000000025E-2</v>
      </c>
      <c r="DQ63" s="45">
        <f t="shared" si="119"/>
        <v>2.7999999999999997E-2</v>
      </c>
      <c r="DR63" s="45">
        <f t="shared" si="119"/>
        <v>2.8000000000000025E-2</v>
      </c>
      <c r="DS63" s="45">
        <f t="shared" si="119"/>
        <v>2.7999999999999997E-2</v>
      </c>
      <c r="DT63" s="45">
        <f t="shared" si="119"/>
        <v>2.7999999999999997E-2</v>
      </c>
      <c r="DU63" s="45">
        <f t="shared" si="119"/>
        <v>1.1999999999999997E-2</v>
      </c>
      <c r="DV63" s="45">
        <f t="shared" si="119"/>
        <v>2.4000000000000007E-2</v>
      </c>
      <c r="DW63" s="45">
        <f t="shared" si="119"/>
        <v>2.4000000000000007E-2</v>
      </c>
      <c r="DX63" s="45">
        <f t="shared" si="119"/>
        <v>2.4000000000000007E-2</v>
      </c>
      <c r="DY63" s="45">
        <f t="shared" si="119"/>
        <v>1.2999999999999998E-2</v>
      </c>
      <c r="DZ63" s="45">
        <f t="shared" si="119"/>
        <v>1.2999999999999998E-2</v>
      </c>
      <c r="EA63" s="45" t="e">
        <f t="shared" si="119"/>
        <v>#VALUE!</v>
      </c>
      <c r="EB63" s="45">
        <f t="shared" si="119"/>
        <v>8.9999999999999941E-3</v>
      </c>
      <c r="EC63" s="45">
        <f t="shared" si="119"/>
        <v>9.0000000000000011E-3</v>
      </c>
      <c r="ED63" s="45">
        <f t="shared" si="119"/>
        <v>9.0000000000000011E-3</v>
      </c>
      <c r="EE63" s="45">
        <f t="shared" ref="EE63:EU63" si="120">CN13-BC$15</f>
        <v>8.9999999999999941E-3</v>
      </c>
      <c r="EF63" s="45">
        <f t="shared" si="120"/>
        <v>8.9999999999999941E-3</v>
      </c>
      <c r="EG63" s="45">
        <f t="shared" si="120"/>
        <v>1.6E-2</v>
      </c>
      <c r="EH63" s="45">
        <f t="shared" si="120"/>
        <v>1.6E-2</v>
      </c>
      <c r="EI63" s="45">
        <f t="shared" si="120"/>
        <v>1.6E-2</v>
      </c>
      <c r="EJ63" s="45">
        <f t="shared" si="120"/>
        <v>1.7000000000000001E-2</v>
      </c>
      <c r="EK63" s="45">
        <f t="shared" si="120"/>
        <v>1.7000000000000001E-2</v>
      </c>
      <c r="EL63" s="45">
        <f t="shared" si="120"/>
        <v>1.7000000000000001E-2</v>
      </c>
      <c r="EM63" s="45">
        <f t="shared" si="120"/>
        <v>1.7000000000000001E-2</v>
      </c>
      <c r="EN63" s="45">
        <f t="shared" si="120"/>
        <v>1.7000000000000001E-2</v>
      </c>
      <c r="EO63" s="45">
        <f t="shared" si="120"/>
        <v>3.1E-2</v>
      </c>
      <c r="EP63" s="45">
        <f t="shared" si="120"/>
        <v>3.1E-2</v>
      </c>
      <c r="EQ63" s="45">
        <f t="shared" si="120"/>
        <v>1.1999999999999997E-2</v>
      </c>
      <c r="ER63" s="45">
        <f t="shared" si="120"/>
        <v>1.2999999999999998E-2</v>
      </c>
      <c r="ES63" s="45">
        <f t="shared" si="120"/>
        <v>1.2999999999999998E-2</v>
      </c>
      <c r="ET63" s="45">
        <f t="shared" si="120"/>
        <v>8.9999999999999941E-3</v>
      </c>
      <c r="EU63" s="45">
        <f t="shared" si="120"/>
        <v>8.9999999999999941E-3</v>
      </c>
      <c r="EV63" s="45">
        <f>DE13-BT$15</f>
        <v>8.9999999999999941E-3</v>
      </c>
    </row>
    <row r="64" spans="117:152">
      <c r="DM64" s="41">
        <v>14</v>
      </c>
      <c r="DN64" s="41">
        <v>1</v>
      </c>
      <c r="DO64" s="41" t="str">
        <f t="shared" si="80"/>
        <v>処遇加算Ⅲ特定加算Ⅰベア加算なしから新加算Ⅰ</v>
      </c>
      <c r="DP64" s="45">
        <f t="shared" ref="DP64:ED67" si="121">BY3-AN$16</f>
        <v>0.23600000000000004</v>
      </c>
      <c r="DQ64" s="45">
        <f t="shared" si="121"/>
        <v>0.192</v>
      </c>
      <c r="DR64" s="45">
        <f t="shared" si="121"/>
        <v>0.23600000000000004</v>
      </c>
      <c r="DS64" s="45">
        <f t="shared" si="121"/>
        <v>0.215</v>
      </c>
      <c r="DT64" s="45">
        <f t="shared" si="121"/>
        <v>0.126</v>
      </c>
      <c r="DU64" s="45">
        <f t="shared" si="121"/>
        <v>4.8999999999999988E-2</v>
      </c>
      <c r="DV64" s="45">
        <f t="shared" si="121"/>
        <v>0.10299999999999999</v>
      </c>
      <c r="DW64" s="45">
        <f t="shared" si="121"/>
        <v>0.10299999999999999</v>
      </c>
      <c r="DX64" s="45">
        <f t="shared" si="121"/>
        <v>9.0000000000000011E-2</v>
      </c>
      <c r="DY64" s="45">
        <f t="shared" si="121"/>
        <v>7.1000000000000008E-2</v>
      </c>
      <c r="DZ64" s="45">
        <f t="shared" si="121"/>
        <v>7.1000000000000008E-2</v>
      </c>
      <c r="EA64" s="45">
        <f t="shared" si="121"/>
        <v>0.06</v>
      </c>
      <c r="EB64" s="45">
        <f t="shared" si="121"/>
        <v>0.06</v>
      </c>
      <c r="EC64" s="45">
        <f t="shared" si="121"/>
        <v>5.6000000000000001E-2</v>
      </c>
      <c r="ED64" s="45">
        <f t="shared" si="121"/>
        <v>5.3999999999999999E-2</v>
      </c>
      <c r="EE64" s="45">
        <f t="shared" ref="EE64:EU64" si="122">CN3-BC$16</f>
        <v>0.06</v>
      </c>
      <c r="EF64" s="45">
        <f t="shared" si="122"/>
        <v>0.06</v>
      </c>
      <c r="EG64" s="45">
        <f t="shared" si="122"/>
        <v>9.3000000000000013E-2</v>
      </c>
      <c r="EH64" s="45">
        <f t="shared" si="122"/>
        <v>9.3000000000000013E-2</v>
      </c>
      <c r="EI64" s="45">
        <f t="shared" si="122"/>
        <v>0.13099999999999995</v>
      </c>
      <c r="EJ64" s="45">
        <f t="shared" si="122"/>
        <v>8.5000000000000006E-2</v>
      </c>
      <c r="EK64" s="45">
        <f t="shared" si="122"/>
        <v>0.11199999999999999</v>
      </c>
      <c r="EL64" s="45">
        <f t="shared" si="122"/>
        <v>8.7000000000000008E-2</v>
      </c>
      <c r="EM64" s="45">
        <f t="shared" si="122"/>
        <v>8.5000000000000006E-2</v>
      </c>
      <c r="EN64" s="45">
        <f t="shared" si="122"/>
        <v>8.5000000000000006E-2</v>
      </c>
      <c r="EO64" s="45">
        <f t="shared" si="122"/>
        <v>0.12800000000000003</v>
      </c>
      <c r="EP64" s="45">
        <f t="shared" si="122"/>
        <v>0.11600000000000001</v>
      </c>
      <c r="EQ64" s="45">
        <f t="shared" si="122"/>
        <v>5.9000000000000004E-2</v>
      </c>
      <c r="ER64" s="45">
        <f t="shared" si="122"/>
        <v>7.1000000000000008E-2</v>
      </c>
      <c r="ES64" s="45">
        <f t="shared" si="122"/>
        <v>7.1000000000000008E-2</v>
      </c>
      <c r="ET64" s="45">
        <f t="shared" si="122"/>
        <v>6.2E-2</v>
      </c>
      <c r="EU64" s="45">
        <f t="shared" si="122"/>
        <v>6.0999999999999999E-2</v>
      </c>
      <c r="EV64" s="45">
        <f>DE3-BT$16</f>
        <v>0.06</v>
      </c>
    </row>
    <row r="65" spans="117:152">
      <c r="DM65" s="41">
        <v>14</v>
      </c>
      <c r="DN65" s="41">
        <v>2</v>
      </c>
      <c r="DO65" s="41" t="str">
        <f t="shared" si="80"/>
        <v>処遇加算Ⅲ特定加算Ⅰベア加算なしから新加算Ⅱ</v>
      </c>
      <c r="DP65" s="45">
        <f t="shared" si="121"/>
        <v>0.22100000000000003</v>
      </c>
      <c r="DQ65" s="45">
        <f t="shared" si="121"/>
        <v>0.17699999999999999</v>
      </c>
      <c r="DR65" s="45">
        <f t="shared" si="121"/>
        <v>0.22100000000000003</v>
      </c>
      <c r="DS65" s="45">
        <f t="shared" si="121"/>
        <v>0.19999999999999998</v>
      </c>
      <c r="DT65" s="45" t="e">
        <f t="shared" si="121"/>
        <v>#VALUE!</v>
      </c>
      <c r="DU65" s="45">
        <f t="shared" si="121"/>
        <v>4.7999999999999987E-2</v>
      </c>
      <c r="DV65" s="45" t="e">
        <f t="shared" si="121"/>
        <v>#VALUE!</v>
      </c>
      <c r="DW65" s="45" t="e">
        <f t="shared" si="121"/>
        <v>#VALUE!</v>
      </c>
      <c r="DX65" s="45">
        <f t="shared" si="121"/>
        <v>8.8000000000000009E-2</v>
      </c>
      <c r="DY65" s="45">
        <f t="shared" si="121"/>
        <v>6.7000000000000004E-2</v>
      </c>
      <c r="DZ65" s="45">
        <f t="shared" si="121"/>
        <v>6.7000000000000004E-2</v>
      </c>
      <c r="EA65" s="45">
        <f t="shared" si="121"/>
        <v>5.7999999999999996E-2</v>
      </c>
      <c r="EB65" s="45">
        <f t="shared" si="121"/>
        <v>5.7999999999999996E-2</v>
      </c>
      <c r="EC65" s="45">
        <f t="shared" si="121"/>
        <v>5.3999999999999999E-2</v>
      </c>
      <c r="ED65" s="45">
        <f t="shared" si="121"/>
        <v>5.1999999999999998E-2</v>
      </c>
      <c r="EE65" s="45" t="e">
        <f t="shared" ref="EE65:EU65" si="123">CN4-BC$16</f>
        <v>#VALUE!</v>
      </c>
      <c r="EF65" s="45">
        <f t="shared" si="123"/>
        <v>5.7999999999999996E-2</v>
      </c>
      <c r="EG65" s="45">
        <f t="shared" si="123"/>
        <v>9.0000000000000011E-2</v>
      </c>
      <c r="EH65" s="45">
        <f t="shared" si="123"/>
        <v>9.0000000000000011E-2</v>
      </c>
      <c r="EI65" s="45">
        <f t="shared" si="123"/>
        <v>0.12799999999999995</v>
      </c>
      <c r="EJ65" s="45">
        <f t="shared" si="123"/>
        <v>8.2000000000000003E-2</v>
      </c>
      <c r="EK65" s="45">
        <f t="shared" si="123"/>
        <v>0.10899999999999999</v>
      </c>
      <c r="EL65" s="45">
        <f t="shared" si="123"/>
        <v>8.4000000000000005E-2</v>
      </c>
      <c r="EM65" s="45" t="e">
        <f t="shared" si="123"/>
        <v>#VALUE!</v>
      </c>
      <c r="EN65" s="45" t="e">
        <f t="shared" si="123"/>
        <v>#VALUE!</v>
      </c>
      <c r="EO65" s="45">
        <f t="shared" si="123"/>
        <v>0.12400000000000003</v>
      </c>
      <c r="EP65" s="45">
        <f t="shared" si="123"/>
        <v>0.112</v>
      </c>
      <c r="EQ65" s="45" t="e">
        <f t="shared" si="123"/>
        <v>#VALUE!</v>
      </c>
      <c r="ER65" s="45" t="e">
        <f t="shared" si="123"/>
        <v>#VALUE!</v>
      </c>
      <c r="ES65" s="45" t="e">
        <f t="shared" si="123"/>
        <v>#VALUE!</v>
      </c>
      <c r="ET65" s="45" t="e">
        <f t="shared" si="123"/>
        <v>#VALUE!</v>
      </c>
      <c r="EU65" s="45" t="e">
        <f t="shared" si="123"/>
        <v>#VALUE!</v>
      </c>
      <c r="EV65" s="45" t="e">
        <f>DE4-BT$16</f>
        <v>#VALUE!</v>
      </c>
    </row>
    <row r="66" spans="117:152">
      <c r="DM66" s="41">
        <v>14</v>
      </c>
      <c r="DN66" s="41">
        <v>3</v>
      </c>
      <c r="DO66" s="41" t="str">
        <f t="shared" si="80"/>
        <v>処遇加算Ⅲ特定加算Ⅰベア加算なしから新加算Ⅲ</v>
      </c>
      <c r="DP66" s="45">
        <f t="shared" si="121"/>
        <v>0.16600000000000004</v>
      </c>
      <c r="DQ66" s="45">
        <f t="shared" si="121"/>
        <v>0.122</v>
      </c>
      <c r="DR66" s="45">
        <f t="shared" si="121"/>
        <v>0.16600000000000004</v>
      </c>
      <c r="DS66" s="45">
        <f t="shared" si="121"/>
        <v>0.14499999999999999</v>
      </c>
      <c r="DT66" s="45">
        <f t="shared" si="121"/>
        <v>6.5000000000000002E-2</v>
      </c>
      <c r="DU66" s="45">
        <f t="shared" si="121"/>
        <v>3.4999999999999989E-2</v>
      </c>
      <c r="DV66" s="45">
        <f t="shared" si="121"/>
        <v>8.1999999999999976E-2</v>
      </c>
      <c r="DW66" s="45">
        <f t="shared" si="121"/>
        <v>8.1999999999999976E-2</v>
      </c>
      <c r="DX66" s="45">
        <f t="shared" si="121"/>
        <v>6.8999999999999992E-2</v>
      </c>
      <c r="DY66" s="45">
        <f t="shared" si="121"/>
        <v>3.1E-2</v>
      </c>
      <c r="DZ66" s="45">
        <f t="shared" si="121"/>
        <v>3.1E-2</v>
      </c>
      <c r="EA66" s="45">
        <f t="shared" si="121"/>
        <v>4.2999999999999997E-2</v>
      </c>
      <c r="EB66" s="45">
        <f t="shared" si="121"/>
        <v>4.2999999999999997E-2</v>
      </c>
      <c r="EC66" s="45">
        <f t="shared" si="121"/>
        <v>3.9E-2</v>
      </c>
      <c r="ED66" s="45">
        <f t="shared" si="121"/>
        <v>3.6999999999999998E-2</v>
      </c>
      <c r="EE66" s="45">
        <f t="shared" ref="EE66:EU66" si="124">CN5-BC$16</f>
        <v>4.2999999999999997E-2</v>
      </c>
      <c r="EF66" s="45">
        <f t="shared" si="124"/>
        <v>4.2999999999999997E-2</v>
      </c>
      <c r="EG66" s="45">
        <f t="shared" si="124"/>
        <v>7.3999999999999996E-2</v>
      </c>
      <c r="EH66" s="45">
        <f t="shared" si="124"/>
        <v>7.3999999999999996E-2</v>
      </c>
      <c r="EI66" s="45">
        <f t="shared" si="124"/>
        <v>0.112</v>
      </c>
      <c r="EJ66" s="45">
        <f t="shared" si="124"/>
        <v>7.2000000000000008E-2</v>
      </c>
      <c r="EK66" s="45">
        <f t="shared" si="124"/>
        <v>9.8999999999999977E-2</v>
      </c>
      <c r="EL66" s="45">
        <f t="shared" si="124"/>
        <v>7.400000000000001E-2</v>
      </c>
      <c r="EM66" s="45">
        <f t="shared" si="124"/>
        <v>7.400000000000001E-2</v>
      </c>
      <c r="EN66" s="45">
        <f t="shared" si="124"/>
        <v>7.400000000000001E-2</v>
      </c>
      <c r="EO66" s="45">
        <f t="shared" si="124"/>
        <v>8.500000000000002E-2</v>
      </c>
      <c r="EP66" s="45">
        <f t="shared" si="124"/>
        <v>7.2999999999999995E-2</v>
      </c>
      <c r="EQ66" s="45">
        <f t="shared" si="124"/>
        <v>4.2000000000000003E-2</v>
      </c>
      <c r="ER66" s="45">
        <f t="shared" si="124"/>
        <v>4.5000000000000005E-2</v>
      </c>
      <c r="ES66" s="45">
        <f t="shared" si="124"/>
        <v>4.5000000000000005E-2</v>
      </c>
      <c r="ET66" s="45">
        <f t="shared" si="124"/>
        <v>4.3999999999999997E-2</v>
      </c>
      <c r="EU66" s="45">
        <f t="shared" si="124"/>
        <v>4.2999999999999997E-2</v>
      </c>
      <c r="EV66" s="45">
        <f>DE5-BT$16</f>
        <v>4.1999999999999996E-2</v>
      </c>
    </row>
    <row r="67" spans="117:152">
      <c r="DM67" s="41">
        <v>14</v>
      </c>
      <c r="DN67" s="41">
        <v>4</v>
      </c>
      <c r="DO67" s="41" t="str">
        <f t="shared" ref="DO67:DO98" si="125">VLOOKUP(DM67,$AL$3:$AM$21,2)&amp;"から"&amp;VLOOKUP(DN67,$BW$3:$BX$20,2)</f>
        <v>処遇加算Ⅲ特定加算Ⅰベア加算なしから新加算Ⅳ</v>
      </c>
      <c r="DP67" s="45">
        <f t="shared" si="121"/>
        <v>9.2000000000000026E-2</v>
      </c>
      <c r="DQ67" s="45">
        <f t="shared" si="121"/>
        <v>6.7999999999999977E-2</v>
      </c>
      <c r="DR67" s="45">
        <f t="shared" si="121"/>
        <v>9.2000000000000026E-2</v>
      </c>
      <c r="DS67" s="45">
        <f t="shared" si="121"/>
        <v>8.0999999999999961E-2</v>
      </c>
      <c r="DT67" s="45">
        <f t="shared" si="121"/>
        <v>4.1000000000000009E-2</v>
      </c>
      <c r="DU67" s="45">
        <f t="shared" si="121"/>
        <v>2.2999999999999993E-2</v>
      </c>
      <c r="DV67" s="45">
        <f t="shared" si="121"/>
        <v>5.8999999999999983E-2</v>
      </c>
      <c r="DW67" s="45">
        <f t="shared" si="121"/>
        <v>5.8999999999999983E-2</v>
      </c>
      <c r="DX67" s="45">
        <f t="shared" si="121"/>
        <v>5.2000000000000005E-2</v>
      </c>
      <c r="DY67" s="45">
        <f t="shared" si="121"/>
        <v>1.2999999999999998E-2</v>
      </c>
      <c r="DZ67" s="45">
        <f t="shared" si="121"/>
        <v>1.2999999999999998E-2</v>
      </c>
      <c r="EA67" s="45">
        <f t="shared" si="121"/>
        <v>2.5999999999999995E-2</v>
      </c>
      <c r="EB67" s="45">
        <f t="shared" si="121"/>
        <v>2.5999999999999995E-2</v>
      </c>
      <c r="EC67" s="45">
        <f t="shared" si="121"/>
        <v>2.3E-2</v>
      </c>
      <c r="ED67" s="45">
        <f t="shared" si="121"/>
        <v>2.3E-2</v>
      </c>
      <c r="EE67" s="45">
        <f t="shared" ref="EE67:EU67" si="126">CN6-BC$16</f>
        <v>2.5999999999999995E-2</v>
      </c>
      <c r="EF67" s="45">
        <f t="shared" si="126"/>
        <v>2.5999999999999995E-2</v>
      </c>
      <c r="EG67" s="45">
        <f t="shared" si="126"/>
        <v>5.099999999999999E-2</v>
      </c>
      <c r="EH67" s="45">
        <f t="shared" si="126"/>
        <v>5.099999999999999E-2</v>
      </c>
      <c r="EI67" s="45">
        <f t="shared" si="126"/>
        <v>7.2000000000000022E-2</v>
      </c>
      <c r="EJ67" s="45">
        <f t="shared" si="126"/>
        <v>0.05</v>
      </c>
      <c r="EK67" s="45">
        <f t="shared" si="126"/>
        <v>6.5000000000000002E-2</v>
      </c>
      <c r="EL67" s="45">
        <f t="shared" si="126"/>
        <v>5.1000000000000004E-2</v>
      </c>
      <c r="EM67" s="45">
        <f t="shared" si="126"/>
        <v>5.2000000000000005E-2</v>
      </c>
      <c r="EN67" s="45">
        <f t="shared" si="126"/>
        <v>5.2000000000000005E-2</v>
      </c>
      <c r="EO67" s="45">
        <f t="shared" si="126"/>
        <v>5.7999999999999996E-2</v>
      </c>
      <c r="EP67" s="45">
        <f t="shared" si="126"/>
        <v>5.2000000000000005E-2</v>
      </c>
      <c r="EQ67" s="45">
        <f t="shared" si="126"/>
        <v>2.5000000000000001E-2</v>
      </c>
      <c r="ER67" s="45">
        <f t="shared" si="126"/>
        <v>2.7000000000000003E-2</v>
      </c>
      <c r="ES67" s="45">
        <f t="shared" si="126"/>
        <v>2.7000000000000003E-2</v>
      </c>
      <c r="ET67" s="45">
        <f t="shared" si="126"/>
        <v>2.5999999999999995E-2</v>
      </c>
      <c r="EU67" s="45">
        <f t="shared" si="126"/>
        <v>2.4999999999999994E-2</v>
      </c>
      <c r="EV67" s="45">
        <f>DE6-BT$16</f>
        <v>2.4999999999999994E-2</v>
      </c>
    </row>
    <row r="68" spans="117:152">
      <c r="DM68" s="41">
        <v>14</v>
      </c>
      <c r="DN68" s="41">
        <v>14</v>
      </c>
      <c r="DO68" s="41" t="str">
        <f t="shared" si="125"/>
        <v>処遇加算Ⅲ特定加算Ⅰベア加算なしから新加算Ⅴ（10）</v>
      </c>
      <c r="DP68" s="45">
        <f t="shared" ref="DP68:ED68" si="127">BY16-AN$16</f>
        <v>2.7999999999999997E-2</v>
      </c>
      <c r="DQ68" s="45">
        <f t="shared" si="127"/>
        <v>2.7999999999999997E-2</v>
      </c>
      <c r="DR68" s="45">
        <f t="shared" si="127"/>
        <v>2.7999999999999997E-2</v>
      </c>
      <c r="DS68" s="45">
        <f t="shared" si="127"/>
        <v>2.7999999999999997E-2</v>
      </c>
      <c r="DT68" s="45">
        <f t="shared" si="127"/>
        <v>2.7999999999999997E-2</v>
      </c>
      <c r="DU68" s="45">
        <f t="shared" si="127"/>
        <v>1.1999999999999997E-2</v>
      </c>
      <c r="DV68" s="45">
        <f t="shared" si="127"/>
        <v>2.4000000000000007E-2</v>
      </c>
      <c r="DW68" s="45">
        <f t="shared" si="127"/>
        <v>2.4000000000000007E-2</v>
      </c>
      <c r="DX68" s="45">
        <f t="shared" si="127"/>
        <v>2.4000000000000007E-2</v>
      </c>
      <c r="DY68" s="45">
        <f t="shared" si="127"/>
        <v>1.2999999999999998E-2</v>
      </c>
      <c r="DZ68" s="45">
        <f t="shared" si="127"/>
        <v>1.2999999999999998E-2</v>
      </c>
      <c r="EA68" s="45" t="e">
        <f t="shared" si="127"/>
        <v>#VALUE!</v>
      </c>
      <c r="EB68" s="45">
        <f t="shared" si="127"/>
        <v>9.0000000000000011E-3</v>
      </c>
      <c r="EC68" s="45">
        <f t="shared" si="127"/>
        <v>9.0000000000000011E-3</v>
      </c>
      <c r="ED68" s="45">
        <f t="shared" si="127"/>
        <v>9.0000000000000011E-3</v>
      </c>
      <c r="EE68" s="45">
        <f t="shared" ref="EE68:EU68" si="128">CN16-BC$16</f>
        <v>9.0000000000000011E-3</v>
      </c>
      <c r="EF68" s="45">
        <f t="shared" si="128"/>
        <v>9.0000000000000011E-3</v>
      </c>
      <c r="EG68" s="45">
        <f t="shared" si="128"/>
        <v>1.6E-2</v>
      </c>
      <c r="EH68" s="45">
        <f t="shared" si="128"/>
        <v>1.6E-2</v>
      </c>
      <c r="EI68" s="45">
        <f t="shared" si="128"/>
        <v>1.6E-2</v>
      </c>
      <c r="EJ68" s="45">
        <f t="shared" si="128"/>
        <v>1.7000000000000001E-2</v>
      </c>
      <c r="EK68" s="45">
        <f t="shared" si="128"/>
        <v>1.7000000000000001E-2</v>
      </c>
      <c r="EL68" s="45">
        <f t="shared" si="128"/>
        <v>1.7000000000000001E-2</v>
      </c>
      <c r="EM68" s="45">
        <f t="shared" si="128"/>
        <v>1.7000000000000001E-2</v>
      </c>
      <c r="EN68" s="45">
        <f t="shared" si="128"/>
        <v>1.7000000000000001E-2</v>
      </c>
      <c r="EO68" s="45">
        <f t="shared" si="128"/>
        <v>3.1E-2</v>
      </c>
      <c r="EP68" s="45">
        <f t="shared" si="128"/>
        <v>3.1E-2</v>
      </c>
      <c r="EQ68" s="45">
        <f t="shared" si="128"/>
        <v>1.2000000000000004E-2</v>
      </c>
      <c r="ER68" s="45">
        <f t="shared" si="128"/>
        <v>1.3000000000000005E-2</v>
      </c>
      <c r="ES68" s="45">
        <f t="shared" si="128"/>
        <v>1.3000000000000005E-2</v>
      </c>
      <c r="ET68" s="45">
        <f t="shared" si="128"/>
        <v>9.0000000000000011E-3</v>
      </c>
      <c r="EU68" s="45">
        <f t="shared" si="128"/>
        <v>9.0000000000000011E-3</v>
      </c>
      <c r="EV68" s="45">
        <f>DE16-BT$16</f>
        <v>9.0000000000000011E-3</v>
      </c>
    </row>
    <row r="69" spans="117:152">
      <c r="DM69" s="41">
        <v>15</v>
      </c>
      <c r="DN69" s="41">
        <v>1</v>
      </c>
      <c r="DO69" s="41" t="str">
        <f t="shared" si="125"/>
        <v>処遇加算Ⅲ特定加算Ⅱベア加算から新加算Ⅰ</v>
      </c>
      <c r="DP69" s="45">
        <f t="shared" ref="DP69:ED72" si="129">BY3-AN$17</f>
        <v>0.20600000000000002</v>
      </c>
      <c r="DQ69" s="45">
        <f t="shared" si="129"/>
        <v>0.16200000000000003</v>
      </c>
      <c r="DR69" s="45">
        <f t="shared" si="129"/>
        <v>0.20600000000000002</v>
      </c>
      <c r="DS69" s="45">
        <f t="shared" si="129"/>
        <v>0.185</v>
      </c>
      <c r="DT69" s="45" t="e">
        <f t="shared" si="129"/>
        <v>#VALUE!</v>
      </c>
      <c r="DU69" s="45">
        <f t="shared" si="129"/>
        <v>3.8999999999999993E-2</v>
      </c>
      <c r="DV69" s="45" t="e">
        <f t="shared" si="129"/>
        <v>#VALUE!</v>
      </c>
      <c r="DW69" s="45" t="e">
        <f t="shared" si="129"/>
        <v>#VALUE!</v>
      </c>
      <c r="DX69" s="45">
        <f t="shared" si="129"/>
        <v>6.4000000000000015E-2</v>
      </c>
      <c r="DY69" s="45">
        <f t="shared" si="129"/>
        <v>5.7000000000000009E-2</v>
      </c>
      <c r="DZ69" s="45">
        <f t="shared" si="129"/>
        <v>5.7000000000000009E-2</v>
      </c>
      <c r="EA69" s="45">
        <f t="shared" si="129"/>
        <v>4.9000000000000002E-2</v>
      </c>
      <c r="EB69" s="45">
        <f t="shared" si="129"/>
        <v>4.9000000000000002E-2</v>
      </c>
      <c r="EC69" s="45">
        <f t="shared" si="129"/>
        <v>4.5000000000000005E-2</v>
      </c>
      <c r="ED69" s="45">
        <f t="shared" si="129"/>
        <v>4.3000000000000003E-2</v>
      </c>
      <c r="EE69" s="45" t="e">
        <f t="shared" ref="EE69:EU69" si="130">CN3-BC$17</f>
        <v>#VALUE!</v>
      </c>
      <c r="EF69" s="45">
        <f t="shared" si="130"/>
        <v>4.9000000000000002E-2</v>
      </c>
      <c r="EG69" s="45">
        <f t="shared" si="130"/>
        <v>7.0000000000000021E-2</v>
      </c>
      <c r="EH69" s="45">
        <f t="shared" si="130"/>
        <v>7.0000000000000021E-2</v>
      </c>
      <c r="EI69" s="45">
        <f t="shared" si="130"/>
        <v>0.10799999999999997</v>
      </c>
      <c r="EJ69" s="45">
        <f t="shared" si="130"/>
        <v>6.8000000000000005E-2</v>
      </c>
      <c r="EK69" s="45">
        <f t="shared" si="130"/>
        <v>9.4999999999999987E-2</v>
      </c>
      <c r="EL69" s="45">
        <f t="shared" si="130"/>
        <v>7.0000000000000007E-2</v>
      </c>
      <c r="EM69" s="45" t="e">
        <f t="shared" si="130"/>
        <v>#VALUE!</v>
      </c>
      <c r="EN69" s="45" t="e">
        <f t="shared" si="130"/>
        <v>#VALUE!</v>
      </c>
      <c r="EO69" s="45">
        <f t="shared" si="130"/>
        <v>9.4000000000000028E-2</v>
      </c>
      <c r="EP69" s="45">
        <f t="shared" si="130"/>
        <v>8.199999999999999E-2</v>
      </c>
      <c r="EQ69" s="45" t="e">
        <f t="shared" si="130"/>
        <v>#VALUE!</v>
      </c>
      <c r="ER69" s="45" t="e">
        <f t="shared" si="130"/>
        <v>#VALUE!</v>
      </c>
      <c r="ES69" s="45" t="e">
        <f t="shared" si="130"/>
        <v>#VALUE!</v>
      </c>
      <c r="ET69" s="45" t="e">
        <f t="shared" si="130"/>
        <v>#VALUE!</v>
      </c>
      <c r="EU69" s="45" t="e">
        <f t="shared" si="130"/>
        <v>#VALUE!</v>
      </c>
      <c r="EV69" s="45" t="e">
        <f>DE3-BT$17</f>
        <v>#VALUE!</v>
      </c>
    </row>
    <row r="70" spans="117:152">
      <c r="DM70" s="41">
        <v>15</v>
      </c>
      <c r="DN70" s="41">
        <v>2</v>
      </c>
      <c r="DO70" s="41" t="str">
        <f t="shared" si="125"/>
        <v>処遇加算Ⅲ特定加算Ⅱベア加算から新加算Ⅱ</v>
      </c>
      <c r="DP70" s="45">
        <f t="shared" si="129"/>
        <v>0.191</v>
      </c>
      <c r="DQ70" s="45">
        <f t="shared" si="129"/>
        <v>0.14700000000000002</v>
      </c>
      <c r="DR70" s="45">
        <f t="shared" si="129"/>
        <v>0.191</v>
      </c>
      <c r="DS70" s="45">
        <f t="shared" si="129"/>
        <v>0.16999999999999998</v>
      </c>
      <c r="DT70" s="45" t="e">
        <f t="shared" si="129"/>
        <v>#VALUE!</v>
      </c>
      <c r="DU70" s="45">
        <f t="shared" si="129"/>
        <v>3.7999999999999992E-2</v>
      </c>
      <c r="DV70" s="45" t="e">
        <f t="shared" si="129"/>
        <v>#VALUE!</v>
      </c>
      <c r="DW70" s="45" t="e">
        <f t="shared" si="129"/>
        <v>#VALUE!</v>
      </c>
      <c r="DX70" s="45">
        <f t="shared" si="129"/>
        <v>6.2000000000000013E-2</v>
      </c>
      <c r="DY70" s="45">
        <f t="shared" si="129"/>
        <v>5.3000000000000005E-2</v>
      </c>
      <c r="DZ70" s="45">
        <f t="shared" si="129"/>
        <v>5.3000000000000005E-2</v>
      </c>
      <c r="EA70" s="45">
        <f t="shared" si="129"/>
        <v>4.7E-2</v>
      </c>
      <c r="EB70" s="45">
        <f t="shared" si="129"/>
        <v>4.7E-2</v>
      </c>
      <c r="EC70" s="45">
        <f t="shared" si="129"/>
        <v>4.3000000000000003E-2</v>
      </c>
      <c r="ED70" s="45">
        <f t="shared" si="129"/>
        <v>4.1000000000000002E-2</v>
      </c>
      <c r="EE70" s="45" t="e">
        <f t="shared" ref="EE70:EU70" si="131">CN4-BC$17</f>
        <v>#VALUE!</v>
      </c>
      <c r="EF70" s="45">
        <f t="shared" si="131"/>
        <v>4.7E-2</v>
      </c>
      <c r="EG70" s="45">
        <f t="shared" si="131"/>
        <v>6.7000000000000018E-2</v>
      </c>
      <c r="EH70" s="45">
        <f t="shared" si="131"/>
        <v>6.7000000000000018E-2</v>
      </c>
      <c r="EI70" s="45">
        <f t="shared" si="131"/>
        <v>0.10499999999999997</v>
      </c>
      <c r="EJ70" s="45">
        <f t="shared" si="131"/>
        <v>6.5000000000000002E-2</v>
      </c>
      <c r="EK70" s="45">
        <f t="shared" si="131"/>
        <v>9.1999999999999985E-2</v>
      </c>
      <c r="EL70" s="45">
        <f t="shared" si="131"/>
        <v>6.7000000000000004E-2</v>
      </c>
      <c r="EM70" s="45" t="e">
        <f t="shared" si="131"/>
        <v>#VALUE!</v>
      </c>
      <c r="EN70" s="45" t="e">
        <f t="shared" si="131"/>
        <v>#VALUE!</v>
      </c>
      <c r="EO70" s="45">
        <f t="shared" si="131"/>
        <v>9.0000000000000024E-2</v>
      </c>
      <c r="EP70" s="45">
        <f t="shared" si="131"/>
        <v>7.7999999999999986E-2</v>
      </c>
      <c r="EQ70" s="45" t="e">
        <f t="shared" si="131"/>
        <v>#VALUE!</v>
      </c>
      <c r="ER70" s="45" t="e">
        <f t="shared" si="131"/>
        <v>#VALUE!</v>
      </c>
      <c r="ES70" s="45" t="e">
        <f t="shared" si="131"/>
        <v>#VALUE!</v>
      </c>
      <c r="ET70" s="45" t="e">
        <f t="shared" si="131"/>
        <v>#VALUE!</v>
      </c>
      <c r="EU70" s="45" t="e">
        <f t="shared" si="131"/>
        <v>#VALUE!</v>
      </c>
      <c r="EV70" s="45" t="e">
        <f>DE4-BT$17</f>
        <v>#VALUE!</v>
      </c>
    </row>
    <row r="71" spans="117:152">
      <c r="DM71" s="41">
        <v>15</v>
      </c>
      <c r="DN71" s="41">
        <v>3</v>
      </c>
      <c r="DO71" s="41" t="str">
        <f t="shared" si="125"/>
        <v>処遇加算Ⅲ特定加算Ⅱベア加算から新加算Ⅲ</v>
      </c>
      <c r="DP71" s="45">
        <f t="shared" si="129"/>
        <v>0.13600000000000001</v>
      </c>
      <c r="DQ71" s="45">
        <f t="shared" si="129"/>
        <v>9.2000000000000026E-2</v>
      </c>
      <c r="DR71" s="45">
        <f t="shared" si="129"/>
        <v>0.13600000000000001</v>
      </c>
      <c r="DS71" s="45">
        <f t="shared" si="129"/>
        <v>0.11499999999999999</v>
      </c>
      <c r="DT71" s="45" t="e">
        <f t="shared" si="129"/>
        <v>#VALUE!</v>
      </c>
      <c r="DU71" s="45">
        <f t="shared" si="129"/>
        <v>2.4999999999999994E-2</v>
      </c>
      <c r="DV71" s="45" t="e">
        <f t="shared" si="129"/>
        <v>#VALUE!</v>
      </c>
      <c r="DW71" s="45" t="e">
        <f t="shared" si="129"/>
        <v>#VALUE!</v>
      </c>
      <c r="DX71" s="45">
        <f t="shared" si="129"/>
        <v>4.2999999999999997E-2</v>
      </c>
      <c r="DY71" s="45">
        <f t="shared" si="129"/>
        <v>1.7000000000000001E-2</v>
      </c>
      <c r="DZ71" s="45">
        <f t="shared" si="129"/>
        <v>1.7000000000000001E-2</v>
      </c>
      <c r="EA71" s="45">
        <f t="shared" si="129"/>
        <v>3.2000000000000001E-2</v>
      </c>
      <c r="EB71" s="45">
        <f t="shared" si="129"/>
        <v>3.2000000000000001E-2</v>
      </c>
      <c r="EC71" s="45">
        <f t="shared" si="129"/>
        <v>2.8000000000000004E-2</v>
      </c>
      <c r="ED71" s="45">
        <f t="shared" si="129"/>
        <v>2.6000000000000002E-2</v>
      </c>
      <c r="EE71" s="45" t="e">
        <f t="shared" ref="EE71:EU71" si="132">CN5-BC$17</f>
        <v>#VALUE!</v>
      </c>
      <c r="EF71" s="45">
        <f t="shared" si="132"/>
        <v>3.2000000000000001E-2</v>
      </c>
      <c r="EG71" s="45">
        <f t="shared" si="132"/>
        <v>5.1000000000000004E-2</v>
      </c>
      <c r="EH71" s="45">
        <f t="shared" si="132"/>
        <v>5.1000000000000004E-2</v>
      </c>
      <c r="EI71" s="45">
        <f t="shared" si="132"/>
        <v>8.900000000000001E-2</v>
      </c>
      <c r="EJ71" s="45">
        <f t="shared" si="132"/>
        <v>5.5000000000000007E-2</v>
      </c>
      <c r="EK71" s="45">
        <f t="shared" si="132"/>
        <v>8.1999999999999976E-2</v>
      </c>
      <c r="EL71" s="45">
        <f t="shared" si="132"/>
        <v>5.7000000000000009E-2</v>
      </c>
      <c r="EM71" s="45" t="e">
        <f t="shared" si="132"/>
        <v>#VALUE!</v>
      </c>
      <c r="EN71" s="45" t="e">
        <f t="shared" si="132"/>
        <v>#VALUE!</v>
      </c>
      <c r="EO71" s="45">
        <f t="shared" si="132"/>
        <v>5.1000000000000018E-2</v>
      </c>
      <c r="EP71" s="45">
        <f t="shared" si="132"/>
        <v>3.8999999999999979E-2</v>
      </c>
      <c r="EQ71" s="45" t="e">
        <f t="shared" si="132"/>
        <v>#VALUE!</v>
      </c>
      <c r="ER71" s="45" t="e">
        <f t="shared" si="132"/>
        <v>#VALUE!</v>
      </c>
      <c r="ES71" s="45" t="e">
        <f t="shared" si="132"/>
        <v>#VALUE!</v>
      </c>
      <c r="ET71" s="45" t="e">
        <f t="shared" si="132"/>
        <v>#VALUE!</v>
      </c>
      <c r="EU71" s="45" t="e">
        <f t="shared" si="132"/>
        <v>#VALUE!</v>
      </c>
      <c r="EV71" s="45" t="e">
        <f>DE5-BT$17</f>
        <v>#VALUE!</v>
      </c>
    </row>
    <row r="72" spans="117:152">
      <c r="DM72" s="41">
        <v>15</v>
      </c>
      <c r="DN72" s="41">
        <v>4</v>
      </c>
      <c r="DO72" s="41" t="str">
        <f t="shared" si="125"/>
        <v>処遇加算Ⅲ特定加算Ⅱベア加算から新加算Ⅳ</v>
      </c>
      <c r="DP72" s="45">
        <f t="shared" si="129"/>
        <v>6.2E-2</v>
      </c>
      <c r="DQ72" s="45">
        <f t="shared" si="129"/>
        <v>3.8000000000000006E-2</v>
      </c>
      <c r="DR72" s="45">
        <f t="shared" si="129"/>
        <v>6.2E-2</v>
      </c>
      <c r="DS72" s="45">
        <f t="shared" si="129"/>
        <v>5.0999999999999962E-2</v>
      </c>
      <c r="DT72" s="45" t="e">
        <f t="shared" si="129"/>
        <v>#VALUE!</v>
      </c>
      <c r="DU72" s="45">
        <f t="shared" si="129"/>
        <v>1.2999999999999998E-2</v>
      </c>
      <c r="DV72" s="45" t="e">
        <f t="shared" si="129"/>
        <v>#VALUE!</v>
      </c>
      <c r="DW72" s="45" t="e">
        <f t="shared" si="129"/>
        <v>#VALUE!</v>
      </c>
      <c r="DX72" s="45">
        <f t="shared" si="129"/>
        <v>2.6000000000000009E-2</v>
      </c>
      <c r="DY72" s="45">
        <f t="shared" si="129"/>
        <v>-1.0000000000000009E-3</v>
      </c>
      <c r="DZ72" s="45">
        <f t="shared" si="129"/>
        <v>-1.0000000000000009E-3</v>
      </c>
      <c r="EA72" s="45">
        <f t="shared" si="129"/>
        <v>1.4999999999999999E-2</v>
      </c>
      <c r="EB72" s="45">
        <f t="shared" si="129"/>
        <v>1.4999999999999999E-2</v>
      </c>
      <c r="EC72" s="45">
        <f t="shared" si="129"/>
        <v>1.2000000000000004E-2</v>
      </c>
      <c r="ED72" s="45">
        <f t="shared" si="129"/>
        <v>1.2000000000000004E-2</v>
      </c>
      <c r="EE72" s="45" t="e">
        <f t="shared" ref="EE72:EU72" si="133">CN6-BC$17</f>
        <v>#VALUE!</v>
      </c>
      <c r="EF72" s="45">
        <f t="shared" si="133"/>
        <v>1.4999999999999999E-2</v>
      </c>
      <c r="EG72" s="45">
        <f t="shared" si="133"/>
        <v>2.7999999999999997E-2</v>
      </c>
      <c r="EH72" s="45">
        <f t="shared" si="133"/>
        <v>2.7999999999999997E-2</v>
      </c>
      <c r="EI72" s="45">
        <f t="shared" si="133"/>
        <v>4.900000000000003E-2</v>
      </c>
      <c r="EJ72" s="45">
        <f t="shared" si="133"/>
        <v>3.3000000000000002E-2</v>
      </c>
      <c r="EK72" s="45">
        <f t="shared" si="133"/>
        <v>4.8000000000000001E-2</v>
      </c>
      <c r="EL72" s="45">
        <f t="shared" si="133"/>
        <v>3.4000000000000002E-2</v>
      </c>
      <c r="EM72" s="45" t="e">
        <f t="shared" si="133"/>
        <v>#VALUE!</v>
      </c>
      <c r="EN72" s="45" t="e">
        <f t="shared" si="133"/>
        <v>#VALUE!</v>
      </c>
      <c r="EO72" s="45">
        <f t="shared" si="133"/>
        <v>2.3999999999999994E-2</v>
      </c>
      <c r="EP72" s="45">
        <f t="shared" si="133"/>
        <v>1.7999999999999988E-2</v>
      </c>
      <c r="EQ72" s="45" t="e">
        <f t="shared" si="133"/>
        <v>#VALUE!</v>
      </c>
      <c r="ER72" s="45" t="e">
        <f t="shared" si="133"/>
        <v>#VALUE!</v>
      </c>
      <c r="ES72" s="45" t="e">
        <f t="shared" si="133"/>
        <v>#VALUE!</v>
      </c>
      <c r="ET72" s="45" t="e">
        <f t="shared" si="133"/>
        <v>#VALUE!</v>
      </c>
      <c r="EU72" s="45" t="e">
        <f t="shared" si="133"/>
        <v>#VALUE!</v>
      </c>
      <c r="EV72" s="45" t="e">
        <f>DE6-BT$17</f>
        <v>#VALUE!</v>
      </c>
    </row>
    <row r="73" spans="117:152">
      <c r="DM73" s="41">
        <v>15</v>
      </c>
      <c r="DN73" s="41">
        <v>13</v>
      </c>
      <c r="DO73" s="41" t="str">
        <f t="shared" si="125"/>
        <v>処遇加算Ⅲ特定加算Ⅱベア加算から新加算Ⅴ（９）</v>
      </c>
      <c r="DP73" s="45">
        <f t="shared" ref="DP73:ED73" si="134">BY15-AN$17</f>
        <v>2.7999999999999997E-2</v>
      </c>
      <c r="DQ73" s="45">
        <f t="shared" si="134"/>
        <v>2.7999999999999997E-2</v>
      </c>
      <c r="DR73" s="45">
        <f t="shared" si="134"/>
        <v>2.7999999999999997E-2</v>
      </c>
      <c r="DS73" s="45">
        <f t="shared" si="134"/>
        <v>2.7999999999999997E-2</v>
      </c>
      <c r="DT73" s="45" t="e">
        <f t="shared" si="134"/>
        <v>#VALUE!</v>
      </c>
      <c r="DU73" s="45">
        <f t="shared" si="134"/>
        <v>1.1999999999999997E-2</v>
      </c>
      <c r="DV73" s="45" t="e">
        <f t="shared" si="134"/>
        <v>#VALUE!</v>
      </c>
      <c r="DW73" s="45" t="e">
        <f t="shared" si="134"/>
        <v>#VALUE!</v>
      </c>
      <c r="DX73" s="45">
        <f t="shared" si="134"/>
        <v>2.4000000000000007E-2</v>
      </c>
      <c r="DY73" s="45">
        <f t="shared" si="134"/>
        <v>1.2999999999999998E-2</v>
      </c>
      <c r="DZ73" s="45">
        <f t="shared" si="134"/>
        <v>1.2999999999999998E-2</v>
      </c>
      <c r="EA73" s="45" t="e">
        <f t="shared" si="134"/>
        <v>#VALUE!</v>
      </c>
      <c r="EB73" s="45">
        <f t="shared" si="134"/>
        <v>8.9999999999999941E-3</v>
      </c>
      <c r="EC73" s="45">
        <f t="shared" si="134"/>
        <v>9.0000000000000011E-3</v>
      </c>
      <c r="ED73" s="45">
        <f t="shared" si="134"/>
        <v>9.0000000000000011E-3</v>
      </c>
      <c r="EE73" s="45" t="e">
        <f t="shared" ref="EE73:EU73" si="135">CN15-BC$17</f>
        <v>#VALUE!</v>
      </c>
      <c r="EF73" s="45">
        <f t="shared" si="135"/>
        <v>8.9999999999999941E-3</v>
      </c>
      <c r="EG73" s="45">
        <f t="shared" si="135"/>
        <v>1.6E-2</v>
      </c>
      <c r="EH73" s="45">
        <f t="shared" si="135"/>
        <v>1.6E-2</v>
      </c>
      <c r="EI73" s="45">
        <f t="shared" si="135"/>
        <v>1.6E-2</v>
      </c>
      <c r="EJ73" s="45">
        <f t="shared" si="135"/>
        <v>1.7000000000000001E-2</v>
      </c>
      <c r="EK73" s="45">
        <f t="shared" si="135"/>
        <v>1.7000000000000001E-2</v>
      </c>
      <c r="EL73" s="45">
        <f t="shared" si="135"/>
        <v>1.7000000000000001E-2</v>
      </c>
      <c r="EM73" s="45" t="e">
        <f t="shared" si="135"/>
        <v>#VALUE!</v>
      </c>
      <c r="EN73" s="45" t="e">
        <f t="shared" si="135"/>
        <v>#VALUE!</v>
      </c>
      <c r="EO73" s="45">
        <f t="shared" si="135"/>
        <v>3.1E-2</v>
      </c>
      <c r="EP73" s="45">
        <f t="shared" si="135"/>
        <v>3.1E-2</v>
      </c>
      <c r="EQ73" s="45" t="e">
        <f t="shared" si="135"/>
        <v>#VALUE!</v>
      </c>
      <c r="ER73" s="45" t="e">
        <f t="shared" si="135"/>
        <v>#VALUE!</v>
      </c>
      <c r="ES73" s="45" t="e">
        <f t="shared" si="135"/>
        <v>#VALUE!</v>
      </c>
      <c r="ET73" s="45" t="e">
        <f t="shared" si="135"/>
        <v>#VALUE!</v>
      </c>
      <c r="EU73" s="45" t="e">
        <f t="shared" si="135"/>
        <v>#VALUE!</v>
      </c>
      <c r="EV73" s="45" t="e">
        <f>DE15-BT$17</f>
        <v>#VALUE!</v>
      </c>
    </row>
    <row r="74" spans="117:152">
      <c r="DM74" s="41">
        <v>16</v>
      </c>
      <c r="DN74" s="41">
        <v>1</v>
      </c>
      <c r="DO74" s="41" t="str">
        <f t="shared" si="125"/>
        <v>処遇加算Ⅲ特定加算Ⅱベア加算なしから新加算Ⅰ</v>
      </c>
      <c r="DP74" s="45">
        <f t="shared" ref="DP74:ED77" si="136">BY3-AN$18</f>
        <v>0.251</v>
      </c>
      <c r="DQ74" s="45">
        <f t="shared" si="136"/>
        <v>0.20700000000000002</v>
      </c>
      <c r="DR74" s="45">
        <f t="shared" si="136"/>
        <v>0.251</v>
      </c>
      <c r="DS74" s="45">
        <f t="shared" si="136"/>
        <v>0.23</v>
      </c>
      <c r="DT74" s="45" t="e">
        <f t="shared" si="136"/>
        <v>#VALUE!</v>
      </c>
      <c r="DU74" s="45">
        <f t="shared" si="136"/>
        <v>4.9999999999999989E-2</v>
      </c>
      <c r="DV74" s="45" t="e">
        <f t="shared" si="136"/>
        <v>#VALUE!</v>
      </c>
      <c r="DW74" s="45" t="e">
        <f t="shared" si="136"/>
        <v>#VALUE!</v>
      </c>
      <c r="DX74" s="45">
        <f t="shared" si="136"/>
        <v>9.2000000000000012E-2</v>
      </c>
      <c r="DY74" s="45">
        <f t="shared" si="136"/>
        <v>7.5000000000000011E-2</v>
      </c>
      <c r="DZ74" s="45">
        <f t="shared" si="136"/>
        <v>7.5000000000000011E-2</v>
      </c>
      <c r="EA74" s="45">
        <f t="shared" si="136"/>
        <v>6.2E-2</v>
      </c>
      <c r="EB74" s="45">
        <f t="shared" si="136"/>
        <v>6.2E-2</v>
      </c>
      <c r="EC74" s="45">
        <f t="shared" si="136"/>
        <v>5.8000000000000003E-2</v>
      </c>
      <c r="ED74" s="45">
        <f t="shared" si="136"/>
        <v>5.6000000000000001E-2</v>
      </c>
      <c r="EE74" s="45" t="e">
        <f t="shared" ref="EE74:EU74" si="137">CN3-BC$18</f>
        <v>#VALUE!</v>
      </c>
      <c r="EF74" s="45">
        <f t="shared" si="137"/>
        <v>6.2E-2</v>
      </c>
      <c r="EG74" s="45">
        <f t="shared" si="137"/>
        <v>9.6000000000000016E-2</v>
      </c>
      <c r="EH74" s="45">
        <f t="shared" si="137"/>
        <v>9.6000000000000016E-2</v>
      </c>
      <c r="EI74" s="45">
        <f t="shared" si="137"/>
        <v>0.13399999999999995</v>
      </c>
      <c r="EJ74" s="45">
        <f t="shared" si="137"/>
        <v>8.7999999999999995E-2</v>
      </c>
      <c r="EK74" s="45">
        <f t="shared" si="137"/>
        <v>0.11499999999999999</v>
      </c>
      <c r="EL74" s="45">
        <f t="shared" si="137"/>
        <v>0.09</v>
      </c>
      <c r="EM74" s="45" t="e">
        <f t="shared" si="137"/>
        <v>#VALUE!</v>
      </c>
      <c r="EN74" s="45" t="e">
        <f t="shared" si="137"/>
        <v>#VALUE!</v>
      </c>
      <c r="EO74" s="45">
        <f t="shared" si="137"/>
        <v>0.13200000000000001</v>
      </c>
      <c r="EP74" s="45">
        <f t="shared" si="137"/>
        <v>0.12</v>
      </c>
      <c r="EQ74" s="45" t="e">
        <f t="shared" si="137"/>
        <v>#VALUE!</v>
      </c>
      <c r="ER74" s="45" t="e">
        <f t="shared" si="137"/>
        <v>#VALUE!</v>
      </c>
      <c r="ES74" s="45" t="e">
        <f t="shared" si="137"/>
        <v>#VALUE!</v>
      </c>
      <c r="ET74" s="45" t="e">
        <f t="shared" si="137"/>
        <v>#VALUE!</v>
      </c>
      <c r="EU74" s="45" t="e">
        <f t="shared" si="137"/>
        <v>#VALUE!</v>
      </c>
      <c r="EV74" s="45" t="e">
        <f>DE3-BT$18</f>
        <v>#VALUE!</v>
      </c>
    </row>
    <row r="75" spans="117:152">
      <c r="DM75" s="41">
        <v>16</v>
      </c>
      <c r="DN75" s="41">
        <v>2</v>
      </c>
      <c r="DO75" s="41" t="str">
        <f t="shared" si="125"/>
        <v>処遇加算Ⅲ特定加算Ⅱベア加算なしから新加算Ⅱ</v>
      </c>
      <c r="DP75" s="45">
        <f t="shared" si="136"/>
        <v>0.23600000000000002</v>
      </c>
      <c r="DQ75" s="45">
        <f t="shared" si="136"/>
        <v>0.192</v>
      </c>
      <c r="DR75" s="45">
        <f t="shared" si="136"/>
        <v>0.23600000000000002</v>
      </c>
      <c r="DS75" s="45">
        <f t="shared" si="136"/>
        <v>0.215</v>
      </c>
      <c r="DT75" s="45" t="e">
        <f t="shared" si="136"/>
        <v>#VALUE!</v>
      </c>
      <c r="DU75" s="45">
        <f t="shared" si="136"/>
        <v>4.8999999999999988E-2</v>
      </c>
      <c r="DV75" s="45" t="e">
        <f t="shared" si="136"/>
        <v>#VALUE!</v>
      </c>
      <c r="DW75" s="45" t="e">
        <f t="shared" si="136"/>
        <v>#VALUE!</v>
      </c>
      <c r="DX75" s="45">
        <f t="shared" si="136"/>
        <v>9.0000000000000011E-2</v>
      </c>
      <c r="DY75" s="45">
        <f t="shared" si="136"/>
        <v>7.1000000000000008E-2</v>
      </c>
      <c r="DZ75" s="45">
        <f t="shared" si="136"/>
        <v>7.1000000000000008E-2</v>
      </c>
      <c r="EA75" s="45">
        <f t="shared" si="136"/>
        <v>0.06</v>
      </c>
      <c r="EB75" s="45">
        <f t="shared" si="136"/>
        <v>0.06</v>
      </c>
      <c r="EC75" s="45">
        <f t="shared" si="136"/>
        <v>5.6000000000000001E-2</v>
      </c>
      <c r="ED75" s="45">
        <f t="shared" si="136"/>
        <v>5.3999999999999999E-2</v>
      </c>
      <c r="EE75" s="45" t="e">
        <f t="shared" ref="EE75:EU75" si="138">CN4-BC$18</f>
        <v>#VALUE!</v>
      </c>
      <c r="EF75" s="45">
        <f t="shared" si="138"/>
        <v>0.06</v>
      </c>
      <c r="EG75" s="45">
        <f t="shared" si="138"/>
        <v>9.3000000000000013E-2</v>
      </c>
      <c r="EH75" s="45">
        <f t="shared" si="138"/>
        <v>9.3000000000000013E-2</v>
      </c>
      <c r="EI75" s="45">
        <f t="shared" si="138"/>
        <v>0.13099999999999995</v>
      </c>
      <c r="EJ75" s="45">
        <f t="shared" si="138"/>
        <v>8.4999999999999992E-2</v>
      </c>
      <c r="EK75" s="45">
        <f t="shared" si="138"/>
        <v>0.11199999999999999</v>
      </c>
      <c r="EL75" s="45">
        <f t="shared" si="138"/>
        <v>8.6999999999999994E-2</v>
      </c>
      <c r="EM75" s="45" t="e">
        <f t="shared" si="138"/>
        <v>#VALUE!</v>
      </c>
      <c r="EN75" s="45" t="e">
        <f t="shared" si="138"/>
        <v>#VALUE!</v>
      </c>
      <c r="EO75" s="45">
        <f t="shared" si="138"/>
        <v>0.128</v>
      </c>
      <c r="EP75" s="45">
        <f t="shared" si="138"/>
        <v>0.11599999999999999</v>
      </c>
      <c r="EQ75" s="45" t="e">
        <f t="shared" si="138"/>
        <v>#VALUE!</v>
      </c>
      <c r="ER75" s="45" t="e">
        <f t="shared" si="138"/>
        <v>#VALUE!</v>
      </c>
      <c r="ES75" s="45" t="e">
        <f t="shared" si="138"/>
        <v>#VALUE!</v>
      </c>
      <c r="ET75" s="45" t="e">
        <f t="shared" si="138"/>
        <v>#VALUE!</v>
      </c>
      <c r="EU75" s="45" t="e">
        <f t="shared" si="138"/>
        <v>#VALUE!</v>
      </c>
      <c r="EV75" s="45" t="e">
        <f>DE4-BT$18</f>
        <v>#VALUE!</v>
      </c>
    </row>
    <row r="76" spans="117:152">
      <c r="DM76" s="41">
        <v>16</v>
      </c>
      <c r="DN76" s="41">
        <v>3</v>
      </c>
      <c r="DO76" s="41" t="str">
        <f t="shared" si="125"/>
        <v>処遇加算Ⅲ特定加算Ⅱベア加算なしから新加算Ⅲ</v>
      </c>
      <c r="DP76" s="45">
        <f t="shared" si="136"/>
        <v>0.18100000000000002</v>
      </c>
      <c r="DQ76" s="45">
        <f t="shared" si="136"/>
        <v>0.13700000000000001</v>
      </c>
      <c r="DR76" s="45">
        <f t="shared" si="136"/>
        <v>0.18100000000000002</v>
      </c>
      <c r="DS76" s="45">
        <f t="shared" si="136"/>
        <v>0.16</v>
      </c>
      <c r="DT76" s="45" t="e">
        <f t="shared" si="136"/>
        <v>#VALUE!</v>
      </c>
      <c r="DU76" s="45">
        <f t="shared" si="136"/>
        <v>3.599999999999999E-2</v>
      </c>
      <c r="DV76" s="45" t="e">
        <f t="shared" si="136"/>
        <v>#VALUE!</v>
      </c>
      <c r="DW76" s="45" t="e">
        <f t="shared" si="136"/>
        <v>#VALUE!</v>
      </c>
      <c r="DX76" s="45">
        <f t="shared" si="136"/>
        <v>7.0999999999999994E-2</v>
      </c>
      <c r="DY76" s="45">
        <f t="shared" si="136"/>
        <v>3.5000000000000003E-2</v>
      </c>
      <c r="DZ76" s="45">
        <f t="shared" si="136"/>
        <v>3.5000000000000003E-2</v>
      </c>
      <c r="EA76" s="45">
        <f t="shared" si="136"/>
        <v>4.4999999999999998E-2</v>
      </c>
      <c r="EB76" s="45">
        <f t="shared" si="136"/>
        <v>4.4999999999999998E-2</v>
      </c>
      <c r="EC76" s="45">
        <f t="shared" si="136"/>
        <v>4.1000000000000002E-2</v>
      </c>
      <c r="ED76" s="45">
        <f t="shared" si="136"/>
        <v>3.9E-2</v>
      </c>
      <c r="EE76" s="45" t="e">
        <f t="shared" ref="EE76:EU76" si="139">CN5-BC$18</f>
        <v>#VALUE!</v>
      </c>
      <c r="EF76" s="45">
        <f t="shared" si="139"/>
        <v>4.4999999999999998E-2</v>
      </c>
      <c r="EG76" s="45">
        <f t="shared" si="139"/>
        <v>7.6999999999999999E-2</v>
      </c>
      <c r="EH76" s="45">
        <f t="shared" si="139"/>
        <v>7.6999999999999999E-2</v>
      </c>
      <c r="EI76" s="45">
        <f t="shared" si="139"/>
        <v>0.115</v>
      </c>
      <c r="EJ76" s="45">
        <f t="shared" si="139"/>
        <v>7.5000000000000011E-2</v>
      </c>
      <c r="EK76" s="45">
        <f t="shared" si="139"/>
        <v>0.10199999999999998</v>
      </c>
      <c r="EL76" s="45">
        <f t="shared" si="139"/>
        <v>7.7000000000000013E-2</v>
      </c>
      <c r="EM76" s="45" t="e">
        <f t="shared" si="139"/>
        <v>#VALUE!</v>
      </c>
      <c r="EN76" s="45" t="e">
        <f t="shared" si="139"/>
        <v>#VALUE!</v>
      </c>
      <c r="EO76" s="45">
        <f t="shared" si="139"/>
        <v>8.900000000000001E-2</v>
      </c>
      <c r="EP76" s="45">
        <f t="shared" si="139"/>
        <v>7.6999999999999985E-2</v>
      </c>
      <c r="EQ76" s="45" t="e">
        <f t="shared" si="139"/>
        <v>#VALUE!</v>
      </c>
      <c r="ER76" s="45" t="e">
        <f t="shared" si="139"/>
        <v>#VALUE!</v>
      </c>
      <c r="ES76" s="45" t="e">
        <f t="shared" si="139"/>
        <v>#VALUE!</v>
      </c>
      <c r="ET76" s="45" t="e">
        <f t="shared" si="139"/>
        <v>#VALUE!</v>
      </c>
      <c r="EU76" s="45" t="e">
        <f t="shared" si="139"/>
        <v>#VALUE!</v>
      </c>
      <c r="EV76" s="45" t="e">
        <f>DE5-BT$18</f>
        <v>#VALUE!</v>
      </c>
    </row>
    <row r="77" spans="117:152">
      <c r="DM77" s="41">
        <v>16</v>
      </c>
      <c r="DN77" s="41">
        <v>4</v>
      </c>
      <c r="DO77" s="41" t="str">
        <f t="shared" si="125"/>
        <v>処遇加算Ⅲ特定加算Ⅱベア加算なしから新加算Ⅳ</v>
      </c>
      <c r="DP77" s="45">
        <f t="shared" si="136"/>
        <v>0.10700000000000001</v>
      </c>
      <c r="DQ77" s="45">
        <f t="shared" si="136"/>
        <v>8.299999999999999E-2</v>
      </c>
      <c r="DR77" s="45">
        <f t="shared" si="136"/>
        <v>0.10700000000000001</v>
      </c>
      <c r="DS77" s="45">
        <f t="shared" si="136"/>
        <v>9.5999999999999974E-2</v>
      </c>
      <c r="DT77" s="45" t="e">
        <f t="shared" si="136"/>
        <v>#VALUE!</v>
      </c>
      <c r="DU77" s="45">
        <f t="shared" si="136"/>
        <v>2.3999999999999994E-2</v>
      </c>
      <c r="DV77" s="45" t="e">
        <f t="shared" si="136"/>
        <v>#VALUE!</v>
      </c>
      <c r="DW77" s="45" t="e">
        <f t="shared" si="136"/>
        <v>#VALUE!</v>
      </c>
      <c r="DX77" s="45">
        <f t="shared" si="136"/>
        <v>5.4000000000000006E-2</v>
      </c>
      <c r="DY77" s="45">
        <f t="shared" si="136"/>
        <v>1.7000000000000001E-2</v>
      </c>
      <c r="DZ77" s="45">
        <f t="shared" si="136"/>
        <v>1.7000000000000001E-2</v>
      </c>
      <c r="EA77" s="45">
        <f t="shared" si="136"/>
        <v>2.7999999999999997E-2</v>
      </c>
      <c r="EB77" s="45">
        <f t="shared" si="136"/>
        <v>2.7999999999999997E-2</v>
      </c>
      <c r="EC77" s="45">
        <f t="shared" si="136"/>
        <v>2.5000000000000001E-2</v>
      </c>
      <c r="ED77" s="45">
        <f t="shared" si="136"/>
        <v>2.5000000000000001E-2</v>
      </c>
      <c r="EE77" s="45" t="e">
        <f t="shared" ref="EE77:EU77" si="140">CN6-BC$18</f>
        <v>#VALUE!</v>
      </c>
      <c r="EF77" s="45">
        <f t="shared" si="140"/>
        <v>2.7999999999999997E-2</v>
      </c>
      <c r="EG77" s="45">
        <f t="shared" si="140"/>
        <v>5.3999999999999992E-2</v>
      </c>
      <c r="EH77" s="45">
        <f t="shared" si="140"/>
        <v>5.3999999999999992E-2</v>
      </c>
      <c r="EI77" s="45">
        <f t="shared" si="140"/>
        <v>7.5000000000000025E-2</v>
      </c>
      <c r="EJ77" s="45">
        <f t="shared" si="140"/>
        <v>5.2999999999999999E-2</v>
      </c>
      <c r="EK77" s="45">
        <f t="shared" si="140"/>
        <v>6.8000000000000005E-2</v>
      </c>
      <c r="EL77" s="45">
        <f t="shared" si="140"/>
        <v>5.3999999999999999E-2</v>
      </c>
      <c r="EM77" s="45" t="e">
        <f t="shared" si="140"/>
        <v>#VALUE!</v>
      </c>
      <c r="EN77" s="45" t="e">
        <f t="shared" si="140"/>
        <v>#VALUE!</v>
      </c>
      <c r="EO77" s="45">
        <f t="shared" si="140"/>
        <v>6.1999999999999986E-2</v>
      </c>
      <c r="EP77" s="45">
        <f t="shared" si="140"/>
        <v>5.5999999999999994E-2</v>
      </c>
      <c r="EQ77" s="45" t="e">
        <f t="shared" si="140"/>
        <v>#VALUE!</v>
      </c>
      <c r="ER77" s="45" t="e">
        <f t="shared" si="140"/>
        <v>#VALUE!</v>
      </c>
      <c r="ES77" s="45" t="e">
        <f t="shared" si="140"/>
        <v>#VALUE!</v>
      </c>
      <c r="ET77" s="45" t="e">
        <f t="shared" si="140"/>
        <v>#VALUE!</v>
      </c>
      <c r="EU77" s="45" t="e">
        <f t="shared" si="140"/>
        <v>#VALUE!</v>
      </c>
      <c r="EV77" s="45" t="e">
        <f>DE6-BT$18</f>
        <v>#VALUE!</v>
      </c>
    </row>
    <row r="78" spans="117:152">
      <c r="DM78" s="41">
        <v>16</v>
      </c>
      <c r="DN78" s="41">
        <v>16</v>
      </c>
      <c r="DO78" s="41" t="str">
        <f t="shared" si="125"/>
        <v>処遇加算Ⅲ特定加算Ⅱベア加算なしから新加算Ⅴ（12）</v>
      </c>
      <c r="DP78" s="45">
        <f t="shared" ref="DP78:ED78" si="141">BY18-AN$18</f>
        <v>2.7999999999999997E-2</v>
      </c>
      <c r="DQ78" s="45">
        <f t="shared" si="141"/>
        <v>2.7999999999999997E-2</v>
      </c>
      <c r="DR78" s="45">
        <f t="shared" si="141"/>
        <v>2.7999999999999997E-2</v>
      </c>
      <c r="DS78" s="45">
        <f t="shared" si="141"/>
        <v>2.7999999999999997E-2</v>
      </c>
      <c r="DT78" s="45" t="e">
        <f t="shared" si="141"/>
        <v>#VALUE!</v>
      </c>
      <c r="DU78" s="45">
        <f t="shared" si="141"/>
        <v>1.1999999999999997E-2</v>
      </c>
      <c r="DV78" s="45" t="e">
        <f t="shared" si="141"/>
        <v>#VALUE!</v>
      </c>
      <c r="DW78" s="45" t="e">
        <f t="shared" si="141"/>
        <v>#VALUE!</v>
      </c>
      <c r="DX78" s="45">
        <f t="shared" si="141"/>
        <v>2.4000000000000007E-2</v>
      </c>
      <c r="DY78" s="45">
        <f t="shared" si="141"/>
        <v>1.2999999999999998E-2</v>
      </c>
      <c r="DZ78" s="45">
        <f t="shared" si="141"/>
        <v>1.2999999999999998E-2</v>
      </c>
      <c r="EA78" s="45" t="e">
        <f t="shared" si="141"/>
        <v>#VALUE!</v>
      </c>
      <c r="EB78" s="45">
        <f t="shared" si="141"/>
        <v>9.0000000000000011E-3</v>
      </c>
      <c r="EC78" s="45">
        <f t="shared" si="141"/>
        <v>9.0000000000000011E-3</v>
      </c>
      <c r="ED78" s="45">
        <f t="shared" si="141"/>
        <v>9.0000000000000011E-3</v>
      </c>
      <c r="EE78" s="45" t="e">
        <f t="shared" ref="EE78:EU78" si="142">CN18-BC$18</f>
        <v>#VALUE!</v>
      </c>
      <c r="EF78" s="45">
        <f t="shared" si="142"/>
        <v>9.0000000000000011E-3</v>
      </c>
      <c r="EG78" s="45">
        <f t="shared" si="142"/>
        <v>1.6E-2</v>
      </c>
      <c r="EH78" s="45">
        <f t="shared" si="142"/>
        <v>1.6E-2</v>
      </c>
      <c r="EI78" s="45">
        <f t="shared" si="142"/>
        <v>1.6E-2</v>
      </c>
      <c r="EJ78" s="45">
        <f t="shared" si="142"/>
        <v>1.7000000000000001E-2</v>
      </c>
      <c r="EK78" s="45">
        <f t="shared" si="142"/>
        <v>1.7000000000000001E-2</v>
      </c>
      <c r="EL78" s="45">
        <f t="shared" si="142"/>
        <v>1.7000000000000001E-2</v>
      </c>
      <c r="EM78" s="45" t="e">
        <f t="shared" si="142"/>
        <v>#VALUE!</v>
      </c>
      <c r="EN78" s="45" t="e">
        <f t="shared" si="142"/>
        <v>#VALUE!</v>
      </c>
      <c r="EO78" s="45">
        <f t="shared" si="142"/>
        <v>3.1E-2</v>
      </c>
      <c r="EP78" s="45">
        <f t="shared" si="142"/>
        <v>3.1E-2</v>
      </c>
      <c r="EQ78" s="45" t="e">
        <f t="shared" si="142"/>
        <v>#VALUE!</v>
      </c>
      <c r="ER78" s="45" t="e">
        <f t="shared" si="142"/>
        <v>#VALUE!</v>
      </c>
      <c r="ES78" s="45" t="e">
        <f t="shared" si="142"/>
        <v>#VALUE!</v>
      </c>
      <c r="ET78" s="45" t="e">
        <f t="shared" si="142"/>
        <v>#VALUE!</v>
      </c>
      <c r="EU78" s="45" t="e">
        <f t="shared" si="142"/>
        <v>#VALUE!</v>
      </c>
      <c r="EV78" s="45" t="e">
        <f>DE18-BT$18</f>
        <v>#VALUE!</v>
      </c>
    </row>
    <row r="79" spans="117:152">
      <c r="DM79" s="41">
        <v>17</v>
      </c>
      <c r="DN79" s="41">
        <v>1</v>
      </c>
      <c r="DO79" s="41" t="str">
        <f t="shared" si="125"/>
        <v>処遇加算Ⅲ特定加算なしベア加算から新加算Ⅰ</v>
      </c>
      <c r="DP79" s="45">
        <f t="shared" ref="DP79:ED82" si="143">BY3-AN$19</f>
        <v>0.26100000000000001</v>
      </c>
      <c r="DQ79" s="45">
        <f t="shared" si="143"/>
        <v>0.21700000000000003</v>
      </c>
      <c r="DR79" s="45">
        <f t="shared" si="143"/>
        <v>0.26100000000000001</v>
      </c>
      <c r="DS79" s="45">
        <f t="shared" si="143"/>
        <v>0.24</v>
      </c>
      <c r="DT79" s="45">
        <f t="shared" si="143"/>
        <v>0.14200000000000002</v>
      </c>
      <c r="DU79" s="45">
        <f t="shared" si="143"/>
        <v>5.1999999999999991E-2</v>
      </c>
      <c r="DV79" s="45">
        <f t="shared" si="143"/>
        <v>9.6000000000000002E-2</v>
      </c>
      <c r="DW79" s="45">
        <f t="shared" si="143"/>
        <v>9.6000000000000002E-2</v>
      </c>
      <c r="DX79" s="45">
        <f t="shared" si="143"/>
        <v>8.3000000000000018E-2</v>
      </c>
      <c r="DY79" s="45">
        <f t="shared" si="143"/>
        <v>9.3000000000000013E-2</v>
      </c>
      <c r="DZ79" s="45">
        <f t="shared" si="143"/>
        <v>9.3000000000000013E-2</v>
      </c>
      <c r="EA79" s="45">
        <f t="shared" si="143"/>
        <v>6.4000000000000001E-2</v>
      </c>
      <c r="EB79" s="45">
        <f t="shared" si="143"/>
        <v>6.4000000000000001E-2</v>
      </c>
      <c r="EC79" s="45">
        <f t="shared" si="143"/>
        <v>6.0000000000000005E-2</v>
      </c>
      <c r="ED79" s="45">
        <f t="shared" si="143"/>
        <v>5.8000000000000003E-2</v>
      </c>
      <c r="EE79" s="45">
        <f t="shared" ref="EE79:EU79" si="144">CN3-BC$19</f>
        <v>6.4000000000000001E-2</v>
      </c>
      <c r="EF79" s="45">
        <f t="shared" si="144"/>
        <v>6.4000000000000001E-2</v>
      </c>
      <c r="EG79" s="45">
        <f t="shared" si="144"/>
        <v>8.6000000000000021E-2</v>
      </c>
      <c r="EH79" s="45">
        <f t="shared" si="144"/>
        <v>8.6000000000000021E-2</v>
      </c>
      <c r="EI79" s="45">
        <f t="shared" si="144"/>
        <v>0.12399999999999997</v>
      </c>
      <c r="EJ79" s="45">
        <f t="shared" si="144"/>
        <v>7.8E-2</v>
      </c>
      <c r="EK79" s="45">
        <f t="shared" si="144"/>
        <v>0.105</v>
      </c>
      <c r="EL79" s="45">
        <f t="shared" si="144"/>
        <v>0.08</v>
      </c>
      <c r="EM79" s="45">
        <f t="shared" si="144"/>
        <v>7.5999999999999998E-2</v>
      </c>
      <c r="EN79" s="45">
        <f t="shared" si="144"/>
        <v>7.5999999999999998E-2</v>
      </c>
      <c r="EO79" s="45">
        <f t="shared" si="144"/>
        <v>0.13300000000000001</v>
      </c>
      <c r="EP79" s="45">
        <f t="shared" si="144"/>
        <v>0.121</v>
      </c>
      <c r="EQ79" s="45">
        <f t="shared" si="144"/>
        <v>6.5000000000000002E-2</v>
      </c>
      <c r="ER79" s="45">
        <f t="shared" si="144"/>
        <v>7.9000000000000001E-2</v>
      </c>
      <c r="ES79" s="45">
        <f t="shared" si="144"/>
        <v>7.9000000000000001E-2</v>
      </c>
      <c r="ET79" s="45">
        <f t="shared" si="144"/>
        <v>6.7000000000000004E-2</v>
      </c>
      <c r="EU79" s="45">
        <f t="shared" si="144"/>
        <v>6.6000000000000003E-2</v>
      </c>
      <c r="EV79" s="45">
        <f>DE3-BT$19</f>
        <v>6.5000000000000002E-2</v>
      </c>
    </row>
    <row r="80" spans="117:152">
      <c r="DM80" s="41">
        <v>17</v>
      </c>
      <c r="DN80" s="41">
        <v>2</v>
      </c>
      <c r="DO80" s="41" t="str">
        <f t="shared" si="125"/>
        <v>処遇加算Ⅲ特定加算なしベア加算から新加算Ⅱ</v>
      </c>
      <c r="DP80" s="45">
        <f t="shared" si="143"/>
        <v>0.24600000000000002</v>
      </c>
      <c r="DQ80" s="45">
        <f t="shared" si="143"/>
        <v>0.20200000000000001</v>
      </c>
      <c r="DR80" s="45">
        <f t="shared" si="143"/>
        <v>0.24600000000000002</v>
      </c>
      <c r="DS80" s="45">
        <f t="shared" si="143"/>
        <v>0.22499999999999998</v>
      </c>
      <c r="DT80" s="45" t="e">
        <f t="shared" si="143"/>
        <v>#VALUE!</v>
      </c>
      <c r="DU80" s="45">
        <f t="shared" si="143"/>
        <v>5.099999999999999E-2</v>
      </c>
      <c r="DV80" s="45" t="e">
        <f t="shared" si="143"/>
        <v>#VALUE!</v>
      </c>
      <c r="DW80" s="45" t="e">
        <f t="shared" si="143"/>
        <v>#VALUE!</v>
      </c>
      <c r="DX80" s="45">
        <f t="shared" si="143"/>
        <v>8.1000000000000016E-2</v>
      </c>
      <c r="DY80" s="45">
        <f t="shared" si="143"/>
        <v>8.900000000000001E-2</v>
      </c>
      <c r="DZ80" s="45">
        <f t="shared" si="143"/>
        <v>8.900000000000001E-2</v>
      </c>
      <c r="EA80" s="45">
        <f t="shared" si="143"/>
        <v>6.1999999999999993E-2</v>
      </c>
      <c r="EB80" s="45">
        <f t="shared" si="143"/>
        <v>6.1999999999999993E-2</v>
      </c>
      <c r="EC80" s="45">
        <f t="shared" si="143"/>
        <v>5.8000000000000003E-2</v>
      </c>
      <c r="ED80" s="45">
        <f t="shared" si="143"/>
        <v>5.6000000000000001E-2</v>
      </c>
      <c r="EE80" s="45" t="e">
        <f t="shared" ref="EE80:EU80" si="145">CN4-BC$19</f>
        <v>#VALUE!</v>
      </c>
      <c r="EF80" s="45">
        <f t="shared" si="145"/>
        <v>6.1999999999999993E-2</v>
      </c>
      <c r="EG80" s="45">
        <f t="shared" si="145"/>
        <v>8.3000000000000018E-2</v>
      </c>
      <c r="EH80" s="45">
        <f t="shared" si="145"/>
        <v>8.3000000000000018E-2</v>
      </c>
      <c r="EI80" s="45">
        <f t="shared" si="145"/>
        <v>0.12099999999999997</v>
      </c>
      <c r="EJ80" s="45">
        <f t="shared" si="145"/>
        <v>7.4999999999999997E-2</v>
      </c>
      <c r="EK80" s="45">
        <f t="shared" si="145"/>
        <v>0.10199999999999999</v>
      </c>
      <c r="EL80" s="45">
        <f t="shared" si="145"/>
        <v>7.6999999999999999E-2</v>
      </c>
      <c r="EM80" s="45" t="e">
        <f t="shared" si="145"/>
        <v>#VALUE!</v>
      </c>
      <c r="EN80" s="45" t="e">
        <f t="shared" si="145"/>
        <v>#VALUE!</v>
      </c>
      <c r="EO80" s="45">
        <f t="shared" si="145"/>
        <v>0.129</v>
      </c>
      <c r="EP80" s="45">
        <f t="shared" si="145"/>
        <v>0.11699999999999999</v>
      </c>
      <c r="EQ80" s="45" t="e">
        <f t="shared" si="145"/>
        <v>#VALUE!</v>
      </c>
      <c r="ER80" s="45" t="e">
        <f t="shared" si="145"/>
        <v>#VALUE!</v>
      </c>
      <c r="ES80" s="45" t="e">
        <f t="shared" si="145"/>
        <v>#VALUE!</v>
      </c>
      <c r="ET80" s="45" t="e">
        <f t="shared" si="145"/>
        <v>#VALUE!</v>
      </c>
      <c r="EU80" s="45" t="e">
        <f t="shared" si="145"/>
        <v>#VALUE!</v>
      </c>
      <c r="EV80" s="45" t="e">
        <f>DE4-BT$19</f>
        <v>#VALUE!</v>
      </c>
    </row>
    <row r="81" spans="117:152">
      <c r="DM81" s="41">
        <v>17</v>
      </c>
      <c r="DN81" s="41">
        <v>3</v>
      </c>
      <c r="DO81" s="41" t="str">
        <f t="shared" si="125"/>
        <v>処遇加算Ⅲ特定加算なしベア加算から新加算Ⅲ</v>
      </c>
      <c r="DP81" s="45">
        <f t="shared" si="143"/>
        <v>0.19100000000000003</v>
      </c>
      <c r="DQ81" s="45">
        <f t="shared" si="143"/>
        <v>0.14700000000000002</v>
      </c>
      <c r="DR81" s="45">
        <f t="shared" si="143"/>
        <v>0.19100000000000003</v>
      </c>
      <c r="DS81" s="45">
        <f t="shared" si="143"/>
        <v>0.16999999999999998</v>
      </c>
      <c r="DT81" s="45">
        <f t="shared" si="143"/>
        <v>8.1000000000000016E-2</v>
      </c>
      <c r="DU81" s="45">
        <f t="shared" si="143"/>
        <v>3.7999999999999992E-2</v>
      </c>
      <c r="DV81" s="45">
        <f t="shared" si="143"/>
        <v>7.4999999999999983E-2</v>
      </c>
      <c r="DW81" s="45">
        <f t="shared" si="143"/>
        <v>7.4999999999999983E-2</v>
      </c>
      <c r="DX81" s="45">
        <f t="shared" si="143"/>
        <v>6.1999999999999993E-2</v>
      </c>
      <c r="DY81" s="45">
        <f t="shared" si="143"/>
        <v>5.3000000000000005E-2</v>
      </c>
      <c r="DZ81" s="45">
        <f t="shared" si="143"/>
        <v>5.3000000000000005E-2</v>
      </c>
      <c r="EA81" s="45">
        <f t="shared" si="143"/>
        <v>4.6999999999999993E-2</v>
      </c>
      <c r="EB81" s="45">
        <f t="shared" si="143"/>
        <v>4.6999999999999993E-2</v>
      </c>
      <c r="EC81" s="45">
        <f t="shared" si="143"/>
        <v>4.3000000000000003E-2</v>
      </c>
      <c r="ED81" s="45">
        <f t="shared" si="143"/>
        <v>4.1000000000000002E-2</v>
      </c>
      <c r="EE81" s="45">
        <f t="shared" ref="EE81:EU81" si="146">CN5-BC$19</f>
        <v>4.6999999999999993E-2</v>
      </c>
      <c r="EF81" s="45">
        <f t="shared" si="146"/>
        <v>4.6999999999999993E-2</v>
      </c>
      <c r="EG81" s="45">
        <f t="shared" si="146"/>
        <v>6.7000000000000004E-2</v>
      </c>
      <c r="EH81" s="45">
        <f t="shared" si="146"/>
        <v>6.7000000000000004E-2</v>
      </c>
      <c r="EI81" s="45">
        <f t="shared" si="146"/>
        <v>0.10500000000000001</v>
      </c>
      <c r="EJ81" s="45">
        <f t="shared" si="146"/>
        <v>6.5000000000000002E-2</v>
      </c>
      <c r="EK81" s="45">
        <f t="shared" si="146"/>
        <v>9.1999999999999985E-2</v>
      </c>
      <c r="EL81" s="45">
        <f t="shared" si="146"/>
        <v>6.7000000000000004E-2</v>
      </c>
      <c r="EM81" s="45">
        <f t="shared" si="146"/>
        <v>6.5000000000000002E-2</v>
      </c>
      <c r="EN81" s="45">
        <f t="shared" si="146"/>
        <v>6.5000000000000002E-2</v>
      </c>
      <c r="EO81" s="45">
        <f t="shared" si="146"/>
        <v>9.0000000000000011E-2</v>
      </c>
      <c r="EP81" s="45">
        <f t="shared" si="146"/>
        <v>7.7999999999999986E-2</v>
      </c>
      <c r="EQ81" s="45">
        <f t="shared" si="146"/>
        <v>4.8000000000000001E-2</v>
      </c>
      <c r="ER81" s="45">
        <f t="shared" si="146"/>
        <v>5.3000000000000005E-2</v>
      </c>
      <c r="ES81" s="45">
        <f t="shared" si="146"/>
        <v>5.3000000000000005E-2</v>
      </c>
      <c r="ET81" s="45">
        <f t="shared" si="146"/>
        <v>4.8999999999999995E-2</v>
      </c>
      <c r="EU81" s="45">
        <f t="shared" si="146"/>
        <v>4.7999999999999994E-2</v>
      </c>
      <c r="EV81" s="45">
        <f>DE5-BT$19</f>
        <v>4.6999999999999993E-2</v>
      </c>
    </row>
    <row r="82" spans="117:152">
      <c r="DM82" s="41">
        <v>17</v>
      </c>
      <c r="DN82" s="41">
        <v>4</v>
      </c>
      <c r="DO82" s="41" t="str">
        <f t="shared" si="125"/>
        <v>処遇加算Ⅲ特定加算なしベア加算から新加算Ⅳ</v>
      </c>
      <c r="DP82" s="45">
        <f t="shared" si="143"/>
        <v>0.11700000000000002</v>
      </c>
      <c r="DQ82" s="45">
        <f t="shared" si="143"/>
        <v>9.2999999999999999E-2</v>
      </c>
      <c r="DR82" s="45">
        <f t="shared" si="143"/>
        <v>0.11700000000000002</v>
      </c>
      <c r="DS82" s="45">
        <f t="shared" si="143"/>
        <v>0.10599999999999996</v>
      </c>
      <c r="DT82" s="45">
        <f t="shared" si="143"/>
        <v>5.7000000000000023E-2</v>
      </c>
      <c r="DU82" s="45">
        <f t="shared" si="143"/>
        <v>2.5999999999999995E-2</v>
      </c>
      <c r="DV82" s="45">
        <f t="shared" si="143"/>
        <v>5.1999999999999991E-2</v>
      </c>
      <c r="DW82" s="45">
        <f t="shared" si="143"/>
        <v>5.1999999999999991E-2</v>
      </c>
      <c r="DX82" s="45">
        <f t="shared" si="143"/>
        <v>4.5000000000000005E-2</v>
      </c>
      <c r="DY82" s="45">
        <f t="shared" si="143"/>
        <v>3.5000000000000003E-2</v>
      </c>
      <c r="DZ82" s="45">
        <f t="shared" si="143"/>
        <v>3.5000000000000003E-2</v>
      </c>
      <c r="EA82" s="45">
        <f t="shared" si="143"/>
        <v>2.9999999999999992E-2</v>
      </c>
      <c r="EB82" s="45">
        <f t="shared" si="143"/>
        <v>2.9999999999999992E-2</v>
      </c>
      <c r="EC82" s="45">
        <f t="shared" si="143"/>
        <v>2.7000000000000003E-2</v>
      </c>
      <c r="ED82" s="45">
        <f t="shared" si="143"/>
        <v>2.7000000000000003E-2</v>
      </c>
      <c r="EE82" s="45">
        <f t="shared" ref="EE82:EU82" si="147">CN6-BC$19</f>
        <v>2.9999999999999992E-2</v>
      </c>
      <c r="EF82" s="45">
        <f t="shared" si="147"/>
        <v>2.9999999999999992E-2</v>
      </c>
      <c r="EG82" s="45">
        <f t="shared" si="147"/>
        <v>4.3999999999999997E-2</v>
      </c>
      <c r="EH82" s="45">
        <f t="shared" si="147"/>
        <v>4.3999999999999997E-2</v>
      </c>
      <c r="EI82" s="45">
        <f t="shared" si="147"/>
        <v>6.500000000000003E-2</v>
      </c>
      <c r="EJ82" s="45">
        <f t="shared" si="147"/>
        <v>4.2999999999999997E-2</v>
      </c>
      <c r="EK82" s="45">
        <f t="shared" si="147"/>
        <v>5.800000000000001E-2</v>
      </c>
      <c r="EL82" s="45">
        <f t="shared" si="147"/>
        <v>4.3999999999999997E-2</v>
      </c>
      <c r="EM82" s="45">
        <f t="shared" si="147"/>
        <v>4.2999999999999997E-2</v>
      </c>
      <c r="EN82" s="45">
        <f t="shared" si="147"/>
        <v>4.2999999999999997E-2</v>
      </c>
      <c r="EO82" s="45">
        <f t="shared" si="147"/>
        <v>6.2999999999999987E-2</v>
      </c>
      <c r="EP82" s="45">
        <f t="shared" si="147"/>
        <v>5.6999999999999995E-2</v>
      </c>
      <c r="EQ82" s="45">
        <f t="shared" si="147"/>
        <v>3.1E-2</v>
      </c>
      <c r="ER82" s="45">
        <f t="shared" si="147"/>
        <v>3.5000000000000003E-2</v>
      </c>
      <c r="ES82" s="45">
        <f t="shared" si="147"/>
        <v>3.5000000000000003E-2</v>
      </c>
      <c r="ET82" s="45">
        <f t="shared" si="147"/>
        <v>3.0999999999999993E-2</v>
      </c>
      <c r="EU82" s="45">
        <f t="shared" si="147"/>
        <v>2.9999999999999992E-2</v>
      </c>
      <c r="EV82" s="45">
        <f>DE6-BT$19</f>
        <v>2.9999999999999992E-2</v>
      </c>
    </row>
    <row r="83" spans="117:152">
      <c r="DM83" s="41">
        <v>17</v>
      </c>
      <c r="DN83" s="41">
        <v>17</v>
      </c>
      <c r="DO83" s="41" t="str">
        <f t="shared" si="125"/>
        <v>処遇加算Ⅲ特定加算なしベア加算から新加算Ⅴ（13）</v>
      </c>
      <c r="DP83" s="45">
        <f t="shared" ref="DP83:ED83" si="148">BY19-AN$19</f>
        <v>2.7999999999999997E-2</v>
      </c>
      <c r="DQ83" s="45">
        <f t="shared" si="148"/>
        <v>2.7999999999999997E-2</v>
      </c>
      <c r="DR83" s="45">
        <f t="shared" si="148"/>
        <v>2.7999999999999997E-2</v>
      </c>
      <c r="DS83" s="45">
        <f t="shared" si="148"/>
        <v>2.7999999999999997E-2</v>
      </c>
      <c r="DT83" s="45">
        <f t="shared" si="148"/>
        <v>2.7999999999999997E-2</v>
      </c>
      <c r="DU83" s="45">
        <f t="shared" si="148"/>
        <v>1.1999999999999997E-2</v>
      </c>
      <c r="DV83" s="45">
        <f t="shared" si="148"/>
        <v>2.3999999999999994E-2</v>
      </c>
      <c r="DW83" s="45">
        <f t="shared" si="148"/>
        <v>2.3999999999999994E-2</v>
      </c>
      <c r="DX83" s="45">
        <f t="shared" si="148"/>
        <v>2.4E-2</v>
      </c>
      <c r="DY83" s="45">
        <f t="shared" si="148"/>
        <v>1.2999999999999998E-2</v>
      </c>
      <c r="DZ83" s="45">
        <f t="shared" si="148"/>
        <v>1.2999999999999998E-2</v>
      </c>
      <c r="EA83" s="45" t="e">
        <f t="shared" si="148"/>
        <v>#VALUE!</v>
      </c>
      <c r="EB83" s="45">
        <f t="shared" si="148"/>
        <v>9.0000000000000011E-3</v>
      </c>
      <c r="EC83" s="45">
        <f t="shared" si="148"/>
        <v>9.0000000000000011E-3</v>
      </c>
      <c r="ED83" s="45">
        <f t="shared" si="148"/>
        <v>9.0000000000000011E-3</v>
      </c>
      <c r="EE83" s="45">
        <f t="shared" ref="EE83:EU83" si="149">CN19-BC$19</f>
        <v>9.0000000000000011E-3</v>
      </c>
      <c r="EF83" s="45">
        <f t="shared" si="149"/>
        <v>9.0000000000000011E-3</v>
      </c>
      <c r="EG83" s="45">
        <f t="shared" si="149"/>
        <v>1.6E-2</v>
      </c>
      <c r="EH83" s="45">
        <f t="shared" si="149"/>
        <v>1.6E-2</v>
      </c>
      <c r="EI83" s="45">
        <f t="shared" si="149"/>
        <v>1.6E-2</v>
      </c>
      <c r="EJ83" s="45">
        <f t="shared" si="149"/>
        <v>1.7000000000000001E-2</v>
      </c>
      <c r="EK83" s="45">
        <f t="shared" si="149"/>
        <v>1.7000000000000001E-2</v>
      </c>
      <c r="EL83" s="45">
        <f t="shared" si="149"/>
        <v>1.7000000000000001E-2</v>
      </c>
      <c r="EM83" s="45">
        <f t="shared" si="149"/>
        <v>1.7000000000000001E-2</v>
      </c>
      <c r="EN83" s="45">
        <f t="shared" si="149"/>
        <v>1.7000000000000001E-2</v>
      </c>
      <c r="EO83" s="45">
        <f t="shared" si="149"/>
        <v>3.1E-2</v>
      </c>
      <c r="EP83" s="45">
        <f t="shared" si="149"/>
        <v>3.1E-2</v>
      </c>
      <c r="EQ83" s="45">
        <f t="shared" si="149"/>
        <v>1.1999999999999997E-2</v>
      </c>
      <c r="ER83" s="45">
        <f t="shared" si="149"/>
        <v>1.2999999999999998E-2</v>
      </c>
      <c r="ES83" s="45">
        <f t="shared" si="149"/>
        <v>1.2999999999999998E-2</v>
      </c>
      <c r="ET83" s="45">
        <f t="shared" si="149"/>
        <v>9.0000000000000011E-3</v>
      </c>
      <c r="EU83" s="45">
        <f t="shared" si="149"/>
        <v>9.0000000000000011E-3</v>
      </c>
      <c r="EV83" s="45">
        <f>DE19-BT$19</f>
        <v>9.0000000000000011E-3</v>
      </c>
    </row>
    <row r="84" spans="117:152">
      <c r="DM84" s="41">
        <v>18</v>
      </c>
      <c r="DN84" s="41">
        <v>1</v>
      </c>
      <c r="DO84" s="41" t="str">
        <f t="shared" si="125"/>
        <v>処遇加算Ⅲ特定加算なしベア加算なしから新加算Ⅰ</v>
      </c>
      <c r="DP84" s="45">
        <f t="shared" ref="DP84:ED87" si="150">BY3-AN$20</f>
        <v>0.30600000000000005</v>
      </c>
      <c r="DQ84" s="45">
        <f t="shared" si="150"/>
        <v>0.26200000000000001</v>
      </c>
      <c r="DR84" s="45">
        <f t="shared" si="150"/>
        <v>0.30600000000000005</v>
      </c>
      <c r="DS84" s="45">
        <f t="shared" si="150"/>
        <v>0.28500000000000003</v>
      </c>
      <c r="DT84" s="45">
        <f t="shared" si="150"/>
        <v>0.187</v>
      </c>
      <c r="DU84" s="45">
        <f t="shared" si="150"/>
        <v>6.2999999999999987E-2</v>
      </c>
      <c r="DV84" s="45">
        <f t="shared" si="150"/>
        <v>0.124</v>
      </c>
      <c r="DW84" s="45">
        <f t="shared" si="150"/>
        <v>0.124</v>
      </c>
      <c r="DX84" s="45">
        <f t="shared" si="150"/>
        <v>0.11100000000000002</v>
      </c>
      <c r="DY84" s="45">
        <f t="shared" si="150"/>
        <v>0.11100000000000002</v>
      </c>
      <c r="DZ84" s="45">
        <f t="shared" si="150"/>
        <v>0.11100000000000002</v>
      </c>
      <c r="EA84" s="45">
        <f t="shared" si="150"/>
        <v>7.6999999999999999E-2</v>
      </c>
      <c r="EB84" s="45">
        <f t="shared" si="150"/>
        <v>7.6999999999999999E-2</v>
      </c>
      <c r="EC84" s="45">
        <f t="shared" si="150"/>
        <v>7.3000000000000009E-2</v>
      </c>
      <c r="ED84" s="45">
        <f t="shared" si="150"/>
        <v>7.1000000000000008E-2</v>
      </c>
      <c r="EE84" s="45">
        <f t="shared" ref="EE84:EU84" si="151">CN3-BC$20</f>
        <v>7.6999999999999999E-2</v>
      </c>
      <c r="EF84" s="45">
        <f t="shared" si="151"/>
        <v>7.6999999999999999E-2</v>
      </c>
      <c r="EG84" s="45">
        <f t="shared" si="151"/>
        <v>0.11200000000000002</v>
      </c>
      <c r="EH84" s="45">
        <f t="shared" si="151"/>
        <v>0.11200000000000002</v>
      </c>
      <c r="EI84" s="45">
        <f t="shared" si="151"/>
        <v>0.14999999999999997</v>
      </c>
      <c r="EJ84" s="45">
        <f t="shared" si="151"/>
        <v>9.8000000000000004E-2</v>
      </c>
      <c r="EK84" s="45">
        <f t="shared" si="151"/>
        <v>0.125</v>
      </c>
      <c r="EL84" s="45">
        <f t="shared" si="151"/>
        <v>0.1</v>
      </c>
      <c r="EM84" s="45">
        <f t="shared" si="151"/>
        <v>9.6000000000000002E-2</v>
      </c>
      <c r="EN84" s="45">
        <f t="shared" si="151"/>
        <v>9.6000000000000002E-2</v>
      </c>
      <c r="EO84" s="45">
        <f t="shared" si="151"/>
        <v>0.17100000000000001</v>
      </c>
      <c r="EP84" s="45">
        <f t="shared" si="151"/>
        <v>0.159</v>
      </c>
      <c r="EQ84" s="45">
        <f t="shared" si="151"/>
        <v>7.6000000000000012E-2</v>
      </c>
      <c r="ER84" s="45">
        <f t="shared" si="151"/>
        <v>9.7000000000000003E-2</v>
      </c>
      <c r="ES84" s="45">
        <f t="shared" si="151"/>
        <v>9.7000000000000003E-2</v>
      </c>
      <c r="ET84" s="45">
        <f t="shared" si="151"/>
        <v>0.08</v>
      </c>
      <c r="EU84" s="45">
        <f t="shared" si="151"/>
        <v>7.8999999999999987E-2</v>
      </c>
      <c r="EV84" s="45">
        <f>DE3-BT$20</f>
        <v>7.7999999999999986E-2</v>
      </c>
    </row>
    <row r="85" spans="117:152">
      <c r="DM85" s="41">
        <v>18</v>
      </c>
      <c r="DN85" s="41">
        <v>2</v>
      </c>
      <c r="DO85" s="41" t="str">
        <f t="shared" si="125"/>
        <v>処遇加算Ⅲ特定加算なしベア加算なしから新加算Ⅱ</v>
      </c>
      <c r="DP85" s="45">
        <f t="shared" si="150"/>
        <v>0.29100000000000004</v>
      </c>
      <c r="DQ85" s="45">
        <f t="shared" si="150"/>
        <v>0.247</v>
      </c>
      <c r="DR85" s="45">
        <f t="shared" si="150"/>
        <v>0.29100000000000004</v>
      </c>
      <c r="DS85" s="45">
        <f t="shared" si="150"/>
        <v>0.27</v>
      </c>
      <c r="DT85" s="45" t="e">
        <f t="shared" si="150"/>
        <v>#VALUE!</v>
      </c>
      <c r="DU85" s="45">
        <f t="shared" si="150"/>
        <v>6.1999999999999986E-2</v>
      </c>
      <c r="DV85" s="45" t="e">
        <f t="shared" si="150"/>
        <v>#VALUE!</v>
      </c>
      <c r="DW85" s="45" t="e">
        <f t="shared" si="150"/>
        <v>#VALUE!</v>
      </c>
      <c r="DX85" s="45">
        <f t="shared" si="150"/>
        <v>0.10900000000000001</v>
      </c>
      <c r="DY85" s="45">
        <f t="shared" si="150"/>
        <v>0.10700000000000001</v>
      </c>
      <c r="DZ85" s="45">
        <f t="shared" si="150"/>
        <v>0.10700000000000001</v>
      </c>
      <c r="EA85" s="45">
        <f t="shared" si="150"/>
        <v>7.4999999999999997E-2</v>
      </c>
      <c r="EB85" s="45">
        <f t="shared" si="150"/>
        <v>7.4999999999999997E-2</v>
      </c>
      <c r="EC85" s="45">
        <f t="shared" si="150"/>
        <v>7.1000000000000008E-2</v>
      </c>
      <c r="ED85" s="45">
        <f t="shared" si="150"/>
        <v>6.9000000000000006E-2</v>
      </c>
      <c r="EE85" s="45" t="e">
        <f t="shared" ref="EE85:EU85" si="152">CN4-BC$20</f>
        <v>#VALUE!</v>
      </c>
      <c r="EF85" s="45">
        <f t="shared" si="152"/>
        <v>7.4999999999999997E-2</v>
      </c>
      <c r="EG85" s="45">
        <f t="shared" si="152"/>
        <v>0.10900000000000001</v>
      </c>
      <c r="EH85" s="45">
        <f t="shared" si="152"/>
        <v>0.10900000000000001</v>
      </c>
      <c r="EI85" s="45">
        <f t="shared" si="152"/>
        <v>0.14699999999999996</v>
      </c>
      <c r="EJ85" s="45">
        <f t="shared" si="152"/>
        <v>9.5000000000000001E-2</v>
      </c>
      <c r="EK85" s="45">
        <f t="shared" si="152"/>
        <v>0.122</v>
      </c>
      <c r="EL85" s="45">
        <f t="shared" si="152"/>
        <v>9.7000000000000003E-2</v>
      </c>
      <c r="EM85" s="45" t="e">
        <f t="shared" si="152"/>
        <v>#VALUE!</v>
      </c>
      <c r="EN85" s="45" t="e">
        <f t="shared" si="152"/>
        <v>#VALUE!</v>
      </c>
      <c r="EO85" s="45">
        <f t="shared" si="152"/>
        <v>0.16700000000000001</v>
      </c>
      <c r="EP85" s="45">
        <f t="shared" si="152"/>
        <v>0.155</v>
      </c>
      <c r="EQ85" s="45" t="e">
        <f t="shared" si="152"/>
        <v>#VALUE!</v>
      </c>
      <c r="ER85" s="45" t="e">
        <f t="shared" si="152"/>
        <v>#VALUE!</v>
      </c>
      <c r="ES85" s="45" t="e">
        <f t="shared" si="152"/>
        <v>#VALUE!</v>
      </c>
      <c r="ET85" s="45" t="e">
        <f t="shared" si="152"/>
        <v>#VALUE!</v>
      </c>
      <c r="EU85" s="45" t="e">
        <f t="shared" si="152"/>
        <v>#VALUE!</v>
      </c>
      <c r="EV85" s="45" t="e">
        <f>DE4-BT$20</f>
        <v>#VALUE!</v>
      </c>
    </row>
    <row r="86" spans="117:152">
      <c r="DM86" s="41">
        <v>18</v>
      </c>
      <c r="DN86" s="41">
        <v>3</v>
      </c>
      <c r="DO86" s="41" t="str">
        <f t="shared" si="125"/>
        <v>処遇加算Ⅲ特定加算なしベア加算なしから新加算Ⅲ</v>
      </c>
      <c r="DP86" s="45">
        <f t="shared" si="150"/>
        <v>0.23600000000000004</v>
      </c>
      <c r="DQ86" s="45">
        <f t="shared" si="150"/>
        <v>0.192</v>
      </c>
      <c r="DR86" s="45">
        <f t="shared" si="150"/>
        <v>0.23600000000000004</v>
      </c>
      <c r="DS86" s="45">
        <f t="shared" si="150"/>
        <v>0.215</v>
      </c>
      <c r="DT86" s="45">
        <f t="shared" si="150"/>
        <v>0.126</v>
      </c>
      <c r="DU86" s="45">
        <f t="shared" si="150"/>
        <v>4.8999999999999988E-2</v>
      </c>
      <c r="DV86" s="45">
        <f t="shared" si="150"/>
        <v>0.10299999999999998</v>
      </c>
      <c r="DW86" s="45">
        <f t="shared" si="150"/>
        <v>0.10299999999999998</v>
      </c>
      <c r="DX86" s="45">
        <f t="shared" si="150"/>
        <v>0.09</v>
      </c>
      <c r="DY86" s="45">
        <f t="shared" si="150"/>
        <v>7.1000000000000008E-2</v>
      </c>
      <c r="DZ86" s="45">
        <f t="shared" si="150"/>
        <v>7.1000000000000008E-2</v>
      </c>
      <c r="EA86" s="45">
        <f t="shared" si="150"/>
        <v>0.06</v>
      </c>
      <c r="EB86" s="45">
        <f t="shared" si="150"/>
        <v>0.06</v>
      </c>
      <c r="EC86" s="45">
        <f t="shared" si="150"/>
        <v>5.6000000000000001E-2</v>
      </c>
      <c r="ED86" s="45">
        <f t="shared" si="150"/>
        <v>5.3999999999999999E-2</v>
      </c>
      <c r="EE86" s="45">
        <f t="shared" ref="EE86:EU86" si="153">CN5-BC$20</f>
        <v>0.06</v>
      </c>
      <c r="EF86" s="45">
        <f t="shared" si="153"/>
        <v>0.06</v>
      </c>
      <c r="EG86" s="45">
        <f t="shared" si="153"/>
        <v>9.2999999999999999E-2</v>
      </c>
      <c r="EH86" s="45">
        <f t="shared" si="153"/>
        <v>9.2999999999999999E-2</v>
      </c>
      <c r="EI86" s="45">
        <f t="shared" si="153"/>
        <v>0.13100000000000001</v>
      </c>
      <c r="EJ86" s="45">
        <f t="shared" si="153"/>
        <v>8.5000000000000006E-2</v>
      </c>
      <c r="EK86" s="45">
        <f t="shared" si="153"/>
        <v>0.11199999999999999</v>
      </c>
      <c r="EL86" s="45">
        <f t="shared" si="153"/>
        <v>8.7000000000000008E-2</v>
      </c>
      <c r="EM86" s="45">
        <f t="shared" si="153"/>
        <v>8.5000000000000006E-2</v>
      </c>
      <c r="EN86" s="45">
        <f t="shared" si="153"/>
        <v>8.5000000000000006E-2</v>
      </c>
      <c r="EO86" s="45">
        <f t="shared" si="153"/>
        <v>0.128</v>
      </c>
      <c r="EP86" s="45">
        <f t="shared" si="153"/>
        <v>0.11599999999999999</v>
      </c>
      <c r="EQ86" s="45">
        <f t="shared" si="153"/>
        <v>5.9000000000000004E-2</v>
      </c>
      <c r="ER86" s="45">
        <f t="shared" si="153"/>
        <v>7.1000000000000008E-2</v>
      </c>
      <c r="ES86" s="45">
        <f t="shared" si="153"/>
        <v>7.1000000000000008E-2</v>
      </c>
      <c r="ET86" s="45">
        <f t="shared" si="153"/>
        <v>6.2E-2</v>
      </c>
      <c r="EU86" s="45">
        <f t="shared" si="153"/>
        <v>6.0999999999999992E-2</v>
      </c>
      <c r="EV86" s="45">
        <f>DE5-BT$20</f>
        <v>5.9999999999999991E-2</v>
      </c>
    </row>
    <row r="87" spans="117:152">
      <c r="DM87" s="41">
        <v>18</v>
      </c>
      <c r="DN87" s="41">
        <v>4</v>
      </c>
      <c r="DO87" s="41" t="str">
        <f t="shared" si="125"/>
        <v>処遇加算Ⅲ特定加算なしベア加算なしから新加算Ⅳ</v>
      </c>
      <c r="DP87" s="45">
        <f t="shared" si="150"/>
        <v>0.16200000000000003</v>
      </c>
      <c r="DQ87" s="45">
        <f t="shared" si="150"/>
        <v>0.13800000000000001</v>
      </c>
      <c r="DR87" s="45">
        <f t="shared" si="150"/>
        <v>0.16200000000000003</v>
      </c>
      <c r="DS87" s="45">
        <f t="shared" si="150"/>
        <v>0.15099999999999997</v>
      </c>
      <c r="DT87" s="45">
        <f t="shared" si="150"/>
        <v>0.10200000000000001</v>
      </c>
      <c r="DU87" s="45">
        <f t="shared" si="150"/>
        <v>3.6999999999999991E-2</v>
      </c>
      <c r="DV87" s="45">
        <f t="shared" si="150"/>
        <v>7.9999999999999988E-2</v>
      </c>
      <c r="DW87" s="45">
        <f t="shared" si="150"/>
        <v>7.9999999999999988E-2</v>
      </c>
      <c r="DX87" s="45">
        <f t="shared" si="150"/>
        <v>7.3000000000000009E-2</v>
      </c>
      <c r="DY87" s="45">
        <f t="shared" si="150"/>
        <v>5.3000000000000005E-2</v>
      </c>
      <c r="DZ87" s="45">
        <f t="shared" si="150"/>
        <v>5.3000000000000005E-2</v>
      </c>
      <c r="EA87" s="45">
        <f t="shared" si="150"/>
        <v>4.2999999999999997E-2</v>
      </c>
      <c r="EB87" s="45">
        <f t="shared" si="150"/>
        <v>4.2999999999999997E-2</v>
      </c>
      <c r="EC87" s="45">
        <f t="shared" si="150"/>
        <v>0.04</v>
      </c>
      <c r="ED87" s="45">
        <f t="shared" si="150"/>
        <v>0.04</v>
      </c>
      <c r="EE87" s="45">
        <f t="shared" ref="EE87:EU87" si="154">CN6-BC$20</f>
        <v>4.2999999999999997E-2</v>
      </c>
      <c r="EF87" s="45">
        <f t="shared" si="154"/>
        <v>4.2999999999999997E-2</v>
      </c>
      <c r="EG87" s="45">
        <f t="shared" si="154"/>
        <v>6.9999999999999993E-2</v>
      </c>
      <c r="EH87" s="45">
        <f t="shared" si="154"/>
        <v>6.9999999999999993E-2</v>
      </c>
      <c r="EI87" s="45">
        <f t="shared" si="154"/>
        <v>9.1000000000000025E-2</v>
      </c>
      <c r="EJ87" s="45">
        <f t="shared" si="154"/>
        <v>6.3E-2</v>
      </c>
      <c r="EK87" s="45">
        <f t="shared" si="154"/>
        <v>7.8000000000000014E-2</v>
      </c>
      <c r="EL87" s="45">
        <f t="shared" si="154"/>
        <v>6.4000000000000001E-2</v>
      </c>
      <c r="EM87" s="45">
        <f t="shared" si="154"/>
        <v>6.3E-2</v>
      </c>
      <c r="EN87" s="45">
        <f t="shared" si="154"/>
        <v>6.3E-2</v>
      </c>
      <c r="EO87" s="45">
        <f t="shared" si="154"/>
        <v>0.10099999999999998</v>
      </c>
      <c r="EP87" s="45">
        <f t="shared" si="154"/>
        <v>9.5000000000000001E-2</v>
      </c>
      <c r="EQ87" s="45">
        <f t="shared" si="154"/>
        <v>4.2000000000000003E-2</v>
      </c>
      <c r="ER87" s="45">
        <f t="shared" si="154"/>
        <v>5.3000000000000005E-2</v>
      </c>
      <c r="ES87" s="45">
        <f t="shared" si="154"/>
        <v>5.3000000000000005E-2</v>
      </c>
      <c r="ET87" s="45">
        <f t="shared" si="154"/>
        <v>4.3999999999999997E-2</v>
      </c>
      <c r="EU87" s="45">
        <f t="shared" si="154"/>
        <v>4.299999999999999E-2</v>
      </c>
      <c r="EV87" s="45">
        <f>DE6-BT$20</f>
        <v>4.299999999999999E-2</v>
      </c>
    </row>
    <row r="88" spans="117:152">
      <c r="DM88" s="41">
        <v>18</v>
      </c>
      <c r="DN88" s="41">
        <v>18</v>
      </c>
      <c r="DO88" s="41" t="str">
        <f t="shared" si="125"/>
        <v>処遇加算Ⅲ特定加算なしベア加算なしから新加算Ⅴ（14）</v>
      </c>
      <c r="DP88" s="45">
        <f t="shared" ref="DP88:ED88" si="155">BY20-AN$20</f>
        <v>2.8000000000000011E-2</v>
      </c>
      <c r="DQ88" s="45">
        <f t="shared" si="155"/>
        <v>2.7999999999999997E-2</v>
      </c>
      <c r="DR88" s="45">
        <f t="shared" si="155"/>
        <v>2.8000000000000011E-2</v>
      </c>
      <c r="DS88" s="45">
        <f t="shared" si="155"/>
        <v>2.7999999999999997E-2</v>
      </c>
      <c r="DT88" s="45">
        <f t="shared" si="155"/>
        <v>2.8000000000000004E-2</v>
      </c>
      <c r="DU88" s="45">
        <f t="shared" si="155"/>
        <v>1.2E-2</v>
      </c>
      <c r="DV88" s="45">
        <f t="shared" si="155"/>
        <v>2.4E-2</v>
      </c>
      <c r="DW88" s="45">
        <f t="shared" si="155"/>
        <v>2.4E-2</v>
      </c>
      <c r="DX88" s="45">
        <f t="shared" si="155"/>
        <v>2.4000000000000004E-2</v>
      </c>
      <c r="DY88" s="45">
        <f t="shared" si="155"/>
        <v>1.3000000000000001E-2</v>
      </c>
      <c r="DZ88" s="45">
        <f t="shared" si="155"/>
        <v>1.3000000000000001E-2</v>
      </c>
      <c r="EA88" s="45" t="e">
        <f t="shared" si="155"/>
        <v>#VALUE!</v>
      </c>
      <c r="EB88" s="45">
        <f t="shared" si="155"/>
        <v>8.9999999999999976E-3</v>
      </c>
      <c r="EC88" s="45">
        <f t="shared" si="155"/>
        <v>9.0000000000000011E-3</v>
      </c>
      <c r="ED88" s="45">
        <f t="shared" si="155"/>
        <v>9.0000000000000011E-3</v>
      </c>
      <c r="EE88" s="45">
        <f t="shared" ref="EE88:EU88" si="156">CN20-BC$20</f>
        <v>8.9999999999999976E-3</v>
      </c>
      <c r="EF88" s="45">
        <f t="shared" si="156"/>
        <v>8.9999999999999976E-3</v>
      </c>
      <c r="EG88" s="45">
        <f t="shared" si="156"/>
        <v>1.6E-2</v>
      </c>
      <c r="EH88" s="45">
        <f t="shared" si="156"/>
        <v>1.6E-2</v>
      </c>
      <c r="EI88" s="45">
        <f t="shared" si="156"/>
        <v>1.6E-2</v>
      </c>
      <c r="EJ88" s="45">
        <f t="shared" si="156"/>
        <v>1.7000000000000001E-2</v>
      </c>
      <c r="EK88" s="45">
        <f t="shared" si="156"/>
        <v>1.7000000000000008E-2</v>
      </c>
      <c r="EL88" s="45">
        <f t="shared" si="156"/>
        <v>1.7000000000000001E-2</v>
      </c>
      <c r="EM88" s="45">
        <f t="shared" si="156"/>
        <v>1.7000000000000001E-2</v>
      </c>
      <c r="EN88" s="45">
        <f t="shared" si="156"/>
        <v>1.7000000000000001E-2</v>
      </c>
      <c r="EO88" s="45">
        <f t="shared" si="156"/>
        <v>3.1000000000000007E-2</v>
      </c>
      <c r="EP88" s="45">
        <f t="shared" si="156"/>
        <v>3.1E-2</v>
      </c>
      <c r="EQ88" s="45">
        <f t="shared" si="156"/>
        <v>1.2000000000000004E-2</v>
      </c>
      <c r="ER88" s="45">
        <f t="shared" si="156"/>
        <v>1.3000000000000001E-2</v>
      </c>
      <c r="ES88" s="45">
        <f t="shared" si="156"/>
        <v>1.3000000000000001E-2</v>
      </c>
      <c r="ET88" s="45">
        <f t="shared" si="156"/>
        <v>8.9999999999999976E-3</v>
      </c>
      <c r="EU88" s="45">
        <f t="shared" si="156"/>
        <v>9.0000000000000011E-3</v>
      </c>
      <c r="EV88" s="45">
        <f>DE20-BT$20</f>
        <v>9.0000000000000011E-3</v>
      </c>
    </row>
    <row r="89" spans="117:152">
      <c r="DM89" s="41">
        <v>19</v>
      </c>
      <c r="DN89" s="41">
        <v>1</v>
      </c>
      <c r="DO89" s="41" t="str">
        <f t="shared" si="125"/>
        <v>処遇加算なし特定加算なしベア加算なしから新加算Ⅰ</v>
      </c>
      <c r="DP89" s="45">
        <f t="shared" ref="DP89:DP106" si="157">BY3-AN$21</f>
        <v>0.41700000000000004</v>
      </c>
      <c r="DQ89" s="45">
        <f t="shared" ref="DQ89:DQ106" si="158">BZ3-AO$21</f>
        <v>0.34300000000000003</v>
      </c>
      <c r="DR89" s="45">
        <f t="shared" ref="DR89:DR106" si="159">CA3-AP$21</f>
        <v>0.41700000000000004</v>
      </c>
      <c r="DS89" s="45">
        <f t="shared" ref="DS89:DS106" si="160">CB3-AQ$21</f>
        <v>0.38200000000000001</v>
      </c>
      <c r="DT89" s="45">
        <f t="shared" ref="DT89:DT106" si="161">CC3-AR$21</f>
        <v>0.223</v>
      </c>
      <c r="DU89" s="45">
        <f t="shared" ref="DU89:DU106" si="162">CD3-AS$21</f>
        <v>8.0999999999999989E-2</v>
      </c>
      <c r="DV89" s="45">
        <f t="shared" ref="DV89:DV106" si="163">CE3-AT$21</f>
        <v>0.159</v>
      </c>
      <c r="DW89" s="45">
        <f t="shared" ref="DW89:DW106" si="164">CF3-AU$21</f>
        <v>0.159</v>
      </c>
      <c r="DX89" s="45">
        <f t="shared" ref="DX89:DX106" si="165">CG3-AV$21</f>
        <v>0.13700000000000001</v>
      </c>
      <c r="DY89" s="45">
        <f t="shared" ref="DY89:DY106" si="166">CH3-AW$21</f>
        <v>0.13800000000000001</v>
      </c>
      <c r="DZ89" s="45">
        <f t="shared" ref="DZ89:DZ106" si="167">CI3-AX$21</f>
        <v>0.13800000000000001</v>
      </c>
      <c r="EA89" s="45">
        <f t="shared" ref="EA89:EA106" si="168">CJ3-AY$21</f>
        <v>0.10299999999999999</v>
      </c>
      <c r="EB89" s="45">
        <f t="shared" ref="EB89:EB106" si="169">CK3-AZ$21</f>
        <v>0.10299999999999999</v>
      </c>
      <c r="EC89" s="45">
        <f t="shared" ref="EC89:EC106" si="170">CL3-BA$21</f>
        <v>9.6000000000000002E-2</v>
      </c>
      <c r="ED89" s="45">
        <f t="shared" ref="ED89:ED106" si="171">CM3-BB$21</f>
        <v>9.2999999999999999E-2</v>
      </c>
      <c r="EE89" s="45">
        <f t="shared" ref="EE89:EU89" si="172">CN3-BC$21</f>
        <v>0.10299999999999999</v>
      </c>
      <c r="EF89" s="45">
        <f t="shared" si="172"/>
        <v>0.10299999999999999</v>
      </c>
      <c r="EG89" s="45">
        <f t="shared" si="172"/>
        <v>0.14700000000000002</v>
      </c>
      <c r="EH89" s="45">
        <f t="shared" si="172"/>
        <v>0.14700000000000002</v>
      </c>
      <c r="EI89" s="45">
        <f t="shared" si="172"/>
        <v>0.21099999999999997</v>
      </c>
      <c r="EJ89" s="45">
        <f t="shared" si="172"/>
        <v>0.13100000000000001</v>
      </c>
      <c r="EK89" s="45">
        <f t="shared" si="172"/>
        <v>0.17599999999999999</v>
      </c>
      <c r="EL89" s="45">
        <f t="shared" si="172"/>
        <v>0.13400000000000001</v>
      </c>
      <c r="EM89" s="45">
        <f t="shared" si="172"/>
        <v>0.129</v>
      </c>
      <c r="EN89" s="45">
        <f t="shared" si="172"/>
        <v>0.129</v>
      </c>
      <c r="EO89" s="45">
        <f t="shared" si="172"/>
        <v>0.21100000000000002</v>
      </c>
      <c r="EP89" s="45">
        <f t="shared" si="172"/>
        <v>0.191</v>
      </c>
      <c r="EQ89" s="45">
        <f t="shared" si="172"/>
        <v>0.10100000000000001</v>
      </c>
      <c r="ER89" s="45">
        <f t="shared" si="172"/>
        <v>0.125</v>
      </c>
      <c r="ES89" s="45">
        <f t="shared" si="172"/>
        <v>0.125</v>
      </c>
      <c r="ET89" s="45">
        <f t="shared" si="172"/>
        <v>0.107</v>
      </c>
      <c r="EU89" s="45">
        <f t="shared" si="172"/>
        <v>0.105</v>
      </c>
      <c r="EV89" s="45">
        <f t="shared" ref="EV89:EV106" si="173">DE3-BT$21</f>
        <v>0.104</v>
      </c>
    </row>
    <row r="90" spans="117:152">
      <c r="DM90" s="41">
        <v>19</v>
      </c>
      <c r="DN90" s="41">
        <v>2</v>
      </c>
      <c r="DO90" s="41" t="str">
        <f t="shared" si="125"/>
        <v>処遇加算なし特定加算なしベア加算なしから新加算Ⅱ</v>
      </c>
      <c r="DP90" s="45">
        <f t="shared" si="157"/>
        <v>0.40200000000000002</v>
      </c>
      <c r="DQ90" s="45">
        <f t="shared" si="158"/>
        <v>0.32800000000000001</v>
      </c>
      <c r="DR90" s="45">
        <f t="shared" si="159"/>
        <v>0.40200000000000002</v>
      </c>
      <c r="DS90" s="45">
        <f t="shared" si="160"/>
        <v>0.36699999999999999</v>
      </c>
      <c r="DT90" s="45" t="e">
        <f t="shared" si="161"/>
        <v>#VALUE!</v>
      </c>
      <c r="DU90" s="45">
        <f t="shared" si="162"/>
        <v>7.9999999999999988E-2</v>
      </c>
      <c r="DV90" s="45" t="e">
        <f t="shared" si="163"/>
        <v>#VALUE!</v>
      </c>
      <c r="DW90" s="45" t="e">
        <f t="shared" si="164"/>
        <v>#VALUE!</v>
      </c>
      <c r="DX90" s="45">
        <f t="shared" si="165"/>
        <v>0.13500000000000001</v>
      </c>
      <c r="DY90" s="45">
        <f t="shared" si="166"/>
        <v>0.13400000000000001</v>
      </c>
      <c r="DZ90" s="45">
        <f t="shared" si="167"/>
        <v>0.13400000000000001</v>
      </c>
      <c r="EA90" s="45">
        <f t="shared" si="168"/>
        <v>0.10099999999999999</v>
      </c>
      <c r="EB90" s="45">
        <f t="shared" si="169"/>
        <v>0.10099999999999999</v>
      </c>
      <c r="EC90" s="45">
        <f t="shared" si="170"/>
        <v>9.4E-2</v>
      </c>
      <c r="ED90" s="45">
        <f t="shared" si="171"/>
        <v>9.0999999999999998E-2</v>
      </c>
      <c r="EE90" s="45" t="e">
        <f t="shared" ref="EE90:EU90" si="174">CN4-BC$21</f>
        <v>#VALUE!</v>
      </c>
      <c r="EF90" s="45">
        <f t="shared" si="174"/>
        <v>0.10099999999999999</v>
      </c>
      <c r="EG90" s="45">
        <f t="shared" si="174"/>
        <v>0.14400000000000002</v>
      </c>
      <c r="EH90" s="45">
        <f t="shared" si="174"/>
        <v>0.14400000000000002</v>
      </c>
      <c r="EI90" s="45">
        <f t="shared" si="174"/>
        <v>0.20799999999999996</v>
      </c>
      <c r="EJ90" s="45">
        <f t="shared" si="174"/>
        <v>0.128</v>
      </c>
      <c r="EK90" s="45">
        <f t="shared" si="174"/>
        <v>0.17299999999999999</v>
      </c>
      <c r="EL90" s="45">
        <f t="shared" si="174"/>
        <v>0.13100000000000001</v>
      </c>
      <c r="EM90" s="45" t="e">
        <f t="shared" si="174"/>
        <v>#VALUE!</v>
      </c>
      <c r="EN90" s="45" t="e">
        <f t="shared" si="174"/>
        <v>#VALUE!</v>
      </c>
      <c r="EO90" s="45">
        <f t="shared" si="174"/>
        <v>0.20700000000000002</v>
      </c>
      <c r="EP90" s="45">
        <f t="shared" si="174"/>
        <v>0.187</v>
      </c>
      <c r="EQ90" s="45" t="e">
        <f t="shared" si="174"/>
        <v>#VALUE!</v>
      </c>
      <c r="ER90" s="45" t="e">
        <f t="shared" si="174"/>
        <v>#VALUE!</v>
      </c>
      <c r="ES90" s="45" t="e">
        <f t="shared" si="174"/>
        <v>#VALUE!</v>
      </c>
      <c r="ET90" s="45" t="e">
        <f t="shared" si="174"/>
        <v>#VALUE!</v>
      </c>
      <c r="EU90" s="45" t="e">
        <f t="shared" si="174"/>
        <v>#VALUE!</v>
      </c>
      <c r="EV90" s="45" t="e">
        <f t="shared" si="173"/>
        <v>#VALUE!</v>
      </c>
    </row>
    <row r="91" spans="117:152">
      <c r="DM91" s="41">
        <v>19</v>
      </c>
      <c r="DN91" s="41">
        <v>3</v>
      </c>
      <c r="DO91" s="41" t="str">
        <f t="shared" si="125"/>
        <v>処遇加算なし特定加算なしベア加算なしから新加算Ⅲ</v>
      </c>
      <c r="DP91" s="45">
        <f t="shared" si="157"/>
        <v>0.34700000000000003</v>
      </c>
      <c r="DQ91" s="45">
        <f t="shared" si="158"/>
        <v>0.27300000000000002</v>
      </c>
      <c r="DR91" s="45">
        <f t="shared" si="159"/>
        <v>0.34700000000000003</v>
      </c>
      <c r="DS91" s="45">
        <f t="shared" si="160"/>
        <v>0.312</v>
      </c>
      <c r="DT91" s="45">
        <f t="shared" si="161"/>
        <v>0.16200000000000001</v>
      </c>
      <c r="DU91" s="45">
        <f t="shared" si="162"/>
        <v>6.699999999999999E-2</v>
      </c>
      <c r="DV91" s="45">
        <f t="shared" si="163"/>
        <v>0.13799999999999998</v>
      </c>
      <c r="DW91" s="45">
        <f t="shared" si="164"/>
        <v>0.13799999999999998</v>
      </c>
      <c r="DX91" s="45">
        <f t="shared" si="165"/>
        <v>0.11599999999999999</v>
      </c>
      <c r="DY91" s="45">
        <f t="shared" si="166"/>
        <v>9.8000000000000004E-2</v>
      </c>
      <c r="DZ91" s="45">
        <f t="shared" si="167"/>
        <v>9.8000000000000004E-2</v>
      </c>
      <c r="EA91" s="45">
        <f t="shared" si="168"/>
        <v>8.5999999999999993E-2</v>
      </c>
      <c r="EB91" s="45">
        <f t="shared" si="169"/>
        <v>8.5999999999999993E-2</v>
      </c>
      <c r="EC91" s="45">
        <f t="shared" si="170"/>
        <v>7.9000000000000001E-2</v>
      </c>
      <c r="ED91" s="45">
        <f t="shared" si="171"/>
        <v>7.5999999999999998E-2</v>
      </c>
      <c r="EE91" s="45">
        <f t="shared" ref="EE91:EU91" si="175">CN5-BC$21</f>
        <v>8.5999999999999993E-2</v>
      </c>
      <c r="EF91" s="45">
        <f t="shared" si="175"/>
        <v>8.5999999999999993E-2</v>
      </c>
      <c r="EG91" s="45">
        <f t="shared" si="175"/>
        <v>0.128</v>
      </c>
      <c r="EH91" s="45">
        <f t="shared" si="175"/>
        <v>0.128</v>
      </c>
      <c r="EI91" s="45">
        <f t="shared" si="175"/>
        <v>0.192</v>
      </c>
      <c r="EJ91" s="45">
        <f t="shared" si="175"/>
        <v>0.11800000000000001</v>
      </c>
      <c r="EK91" s="45">
        <f t="shared" si="175"/>
        <v>0.16299999999999998</v>
      </c>
      <c r="EL91" s="45">
        <f t="shared" si="175"/>
        <v>0.12100000000000001</v>
      </c>
      <c r="EM91" s="45">
        <f t="shared" si="175"/>
        <v>0.11800000000000001</v>
      </c>
      <c r="EN91" s="45">
        <f t="shared" si="175"/>
        <v>0.11800000000000001</v>
      </c>
      <c r="EO91" s="45">
        <f t="shared" si="175"/>
        <v>0.16800000000000001</v>
      </c>
      <c r="EP91" s="45">
        <f t="shared" si="175"/>
        <v>0.14799999999999999</v>
      </c>
      <c r="EQ91" s="45">
        <f t="shared" si="175"/>
        <v>8.4000000000000005E-2</v>
      </c>
      <c r="ER91" s="45">
        <f t="shared" si="175"/>
        <v>9.9000000000000005E-2</v>
      </c>
      <c r="ES91" s="45">
        <f t="shared" si="175"/>
        <v>9.9000000000000005E-2</v>
      </c>
      <c r="ET91" s="45">
        <f t="shared" si="175"/>
        <v>8.8999999999999996E-2</v>
      </c>
      <c r="EU91" s="45">
        <f t="shared" si="175"/>
        <v>8.6999999999999994E-2</v>
      </c>
      <c r="EV91" s="45">
        <f t="shared" si="173"/>
        <v>8.5999999999999993E-2</v>
      </c>
    </row>
    <row r="92" spans="117:152">
      <c r="DM92" s="41">
        <v>19</v>
      </c>
      <c r="DN92" s="41">
        <v>4</v>
      </c>
      <c r="DO92" s="41" t="str">
        <f t="shared" si="125"/>
        <v>処遇加算なし特定加算なしベア加算なしから新加算Ⅳ</v>
      </c>
      <c r="DP92" s="45">
        <f t="shared" si="157"/>
        <v>0.27300000000000002</v>
      </c>
      <c r="DQ92" s="45">
        <f t="shared" si="158"/>
        <v>0.219</v>
      </c>
      <c r="DR92" s="45">
        <f t="shared" si="159"/>
        <v>0.27300000000000002</v>
      </c>
      <c r="DS92" s="45">
        <f t="shared" si="160"/>
        <v>0.24799999999999997</v>
      </c>
      <c r="DT92" s="45">
        <f t="shared" si="161"/>
        <v>0.13800000000000001</v>
      </c>
      <c r="DU92" s="45">
        <f t="shared" si="162"/>
        <v>5.4999999999999993E-2</v>
      </c>
      <c r="DV92" s="45">
        <f t="shared" si="163"/>
        <v>0.11499999999999999</v>
      </c>
      <c r="DW92" s="45">
        <f t="shared" si="164"/>
        <v>0.11499999999999999</v>
      </c>
      <c r="DX92" s="45">
        <f t="shared" si="165"/>
        <v>9.9000000000000005E-2</v>
      </c>
      <c r="DY92" s="45">
        <f t="shared" si="166"/>
        <v>0.08</v>
      </c>
      <c r="DZ92" s="45">
        <f t="shared" si="167"/>
        <v>0.08</v>
      </c>
      <c r="EA92" s="45">
        <f t="shared" si="168"/>
        <v>6.8999999999999992E-2</v>
      </c>
      <c r="EB92" s="45">
        <f t="shared" si="169"/>
        <v>6.8999999999999992E-2</v>
      </c>
      <c r="EC92" s="45">
        <f t="shared" si="170"/>
        <v>6.3E-2</v>
      </c>
      <c r="ED92" s="45">
        <f t="shared" si="171"/>
        <v>6.2E-2</v>
      </c>
      <c r="EE92" s="45">
        <f t="shared" ref="EE92:EU92" si="176">CN6-BC$21</f>
        <v>6.8999999999999992E-2</v>
      </c>
      <c r="EF92" s="45">
        <f t="shared" si="176"/>
        <v>6.8999999999999992E-2</v>
      </c>
      <c r="EG92" s="45">
        <f t="shared" si="176"/>
        <v>0.105</v>
      </c>
      <c r="EH92" s="45">
        <f t="shared" si="176"/>
        <v>0.105</v>
      </c>
      <c r="EI92" s="45">
        <f t="shared" si="176"/>
        <v>0.15200000000000002</v>
      </c>
      <c r="EJ92" s="45">
        <f t="shared" si="176"/>
        <v>9.6000000000000002E-2</v>
      </c>
      <c r="EK92" s="45">
        <f t="shared" si="176"/>
        <v>0.129</v>
      </c>
      <c r="EL92" s="45">
        <f t="shared" si="176"/>
        <v>9.8000000000000004E-2</v>
      </c>
      <c r="EM92" s="45">
        <f t="shared" si="176"/>
        <v>9.6000000000000002E-2</v>
      </c>
      <c r="EN92" s="45">
        <f t="shared" si="176"/>
        <v>9.6000000000000002E-2</v>
      </c>
      <c r="EO92" s="45">
        <f t="shared" si="176"/>
        <v>0.14099999999999999</v>
      </c>
      <c r="EP92" s="45">
        <f t="shared" si="176"/>
        <v>0.127</v>
      </c>
      <c r="EQ92" s="45">
        <f t="shared" si="176"/>
        <v>6.7000000000000004E-2</v>
      </c>
      <c r="ER92" s="45">
        <f t="shared" si="176"/>
        <v>8.1000000000000003E-2</v>
      </c>
      <c r="ES92" s="45">
        <f t="shared" si="176"/>
        <v>8.1000000000000003E-2</v>
      </c>
      <c r="ET92" s="45">
        <f t="shared" si="176"/>
        <v>7.0999999999999994E-2</v>
      </c>
      <c r="EU92" s="45">
        <f t="shared" si="176"/>
        <v>6.8999999999999992E-2</v>
      </c>
      <c r="EV92" s="45">
        <f t="shared" si="173"/>
        <v>6.8999999999999992E-2</v>
      </c>
    </row>
    <row r="93" spans="117:152">
      <c r="DM93" s="41">
        <v>19</v>
      </c>
      <c r="DN93" s="41">
        <v>5</v>
      </c>
      <c r="DO93" s="41" t="str">
        <f t="shared" si="125"/>
        <v>処遇加算なし特定加算なしベア加算なしから新加算Ⅴ（１）</v>
      </c>
      <c r="DP93" s="45">
        <f t="shared" si="157"/>
        <v>0.37200000000000005</v>
      </c>
      <c r="DQ93" s="45">
        <f t="shared" si="158"/>
        <v>0.29800000000000004</v>
      </c>
      <c r="DR93" s="45">
        <f t="shared" si="159"/>
        <v>0.37200000000000005</v>
      </c>
      <c r="DS93" s="45">
        <f t="shared" si="160"/>
        <v>0.33700000000000002</v>
      </c>
      <c r="DT93" s="45">
        <f t="shared" si="161"/>
        <v>0.17799999999999999</v>
      </c>
      <c r="DU93" s="45">
        <f t="shared" si="162"/>
        <v>6.9999999999999993E-2</v>
      </c>
      <c r="DV93" s="45">
        <f t="shared" si="163"/>
        <v>0.13100000000000001</v>
      </c>
      <c r="DW93" s="45">
        <f t="shared" si="164"/>
        <v>0.13100000000000001</v>
      </c>
      <c r="DX93" s="45">
        <f t="shared" si="165"/>
        <v>0.10900000000000001</v>
      </c>
      <c r="DY93" s="45">
        <f t="shared" si="166"/>
        <v>0.12000000000000001</v>
      </c>
      <c r="DZ93" s="45">
        <f t="shared" si="167"/>
        <v>0.12000000000000001</v>
      </c>
      <c r="EA93" s="45" t="e">
        <f t="shared" si="168"/>
        <v>#VALUE!</v>
      </c>
      <c r="EB93" s="45">
        <f t="shared" si="169"/>
        <v>0.09</v>
      </c>
      <c r="EC93" s="45">
        <f t="shared" si="170"/>
        <v>8.3000000000000004E-2</v>
      </c>
      <c r="ED93" s="45">
        <f t="shared" si="171"/>
        <v>0.08</v>
      </c>
      <c r="EE93" s="45">
        <f t="shared" ref="EE93:EU93" si="177">CN7-BC$21</f>
        <v>0.09</v>
      </c>
      <c r="EF93" s="45">
        <f t="shared" si="177"/>
        <v>0.09</v>
      </c>
      <c r="EG93" s="45">
        <f t="shared" si="177"/>
        <v>0.121</v>
      </c>
      <c r="EH93" s="45">
        <f t="shared" si="177"/>
        <v>0.121</v>
      </c>
      <c r="EI93" s="45">
        <f t="shared" si="177"/>
        <v>0.185</v>
      </c>
      <c r="EJ93" s="45">
        <f t="shared" si="177"/>
        <v>0.111</v>
      </c>
      <c r="EK93" s="45">
        <f t="shared" si="177"/>
        <v>0.15600000000000003</v>
      </c>
      <c r="EL93" s="45">
        <f t="shared" si="177"/>
        <v>0.114</v>
      </c>
      <c r="EM93" s="45">
        <f t="shared" si="177"/>
        <v>0.109</v>
      </c>
      <c r="EN93" s="45">
        <f t="shared" si="177"/>
        <v>0.109</v>
      </c>
      <c r="EO93" s="45">
        <f t="shared" si="177"/>
        <v>0.17300000000000001</v>
      </c>
      <c r="EP93" s="45">
        <f t="shared" si="177"/>
        <v>0.153</v>
      </c>
      <c r="EQ93" s="45">
        <f t="shared" si="177"/>
        <v>9.0000000000000011E-2</v>
      </c>
      <c r="ER93" s="45">
        <f t="shared" si="177"/>
        <v>0.107</v>
      </c>
      <c r="ES93" s="45">
        <f t="shared" si="177"/>
        <v>0.107</v>
      </c>
      <c r="ET93" s="45">
        <f t="shared" si="177"/>
        <v>9.4E-2</v>
      </c>
      <c r="EU93" s="45">
        <f t="shared" si="177"/>
        <v>9.1999999999999998E-2</v>
      </c>
      <c r="EV93" s="45">
        <f t="shared" si="173"/>
        <v>9.0999999999999998E-2</v>
      </c>
    </row>
    <row r="94" spans="117:152">
      <c r="DM94" s="41">
        <v>19</v>
      </c>
      <c r="DN94" s="41">
        <v>6</v>
      </c>
      <c r="DO94" s="41" t="str">
        <f t="shared" si="125"/>
        <v>処遇加算なし特定加算なしベア加算なしから新加算Ⅴ（２）</v>
      </c>
      <c r="DP94" s="45">
        <f t="shared" si="157"/>
        <v>0.34300000000000003</v>
      </c>
      <c r="DQ94" s="45">
        <f t="shared" si="158"/>
        <v>0.28900000000000003</v>
      </c>
      <c r="DR94" s="45">
        <f t="shared" si="159"/>
        <v>0.34300000000000003</v>
      </c>
      <c r="DS94" s="45">
        <f t="shared" si="160"/>
        <v>0.318</v>
      </c>
      <c r="DT94" s="45">
        <f t="shared" si="161"/>
        <v>0.19899999999999998</v>
      </c>
      <c r="DU94" s="45">
        <f t="shared" si="162"/>
        <v>6.8999999999999992E-2</v>
      </c>
      <c r="DV94" s="45">
        <f t="shared" si="163"/>
        <v>0.13600000000000001</v>
      </c>
      <c r="DW94" s="45">
        <f t="shared" si="164"/>
        <v>0.13600000000000001</v>
      </c>
      <c r="DX94" s="45">
        <f t="shared" si="165"/>
        <v>0.12</v>
      </c>
      <c r="DY94" s="45">
        <f t="shared" si="166"/>
        <v>0.12</v>
      </c>
      <c r="DZ94" s="45">
        <f t="shared" si="167"/>
        <v>0.12</v>
      </c>
      <c r="EA94" s="45" t="e">
        <f t="shared" si="168"/>
        <v>#VALUE!</v>
      </c>
      <c r="EB94" s="45">
        <f t="shared" si="169"/>
        <v>8.5999999999999993E-2</v>
      </c>
      <c r="EC94" s="45">
        <f t="shared" si="170"/>
        <v>0.08</v>
      </c>
      <c r="ED94" s="45">
        <f t="shared" si="171"/>
        <v>7.9000000000000001E-2</v>
      </c>
      <c r="EE94" s="45">
        <f t="shared" ref="EE94:EU94" si="178">CN8-BC$21</f>
        <v>8.5999999999999993E-2</v>
      </c>
      <c r="EF94" s="45">
        <f t="shared" si="178"/>
        <v>8.5999999999999993E-2</v>
      </c>
      <c r="EG94" s="45">
        <f t="shared" si="178"/>
        <v>0.124</v>
      </c>
      <c r="EH94" s="45">
        <f t="shared" si="178"/>
        <v>0.124</v>
      </c>
      <c r="EI94" s="45">
        <f t="shared" si="178"/>
        <v>0.17099999999999999</v>
      </c>
      <c r="EJ94" s="45">
        <f t="shared" si="178"/>
        <v>0.109</v>
      </c>
      <c r="EK94" s="45">
        <f t="shared" si="178"/>
        <v>0.14200000000000002</v>
      </c>
      <c r="EL94" s="45">
        <f t="shared" si="178"/>
        <v>0.111</v>
      </c>
      <c r="EM94" s="45">
        <f t="shared" si="178"/>
        <v>0.107</v>
      </c>
      <c r="EN94" s="45">
        <f t="shared" si="178"/>
        <v>0.107</v>
      </c>
      <c r="EO94" s="45">
        <f t="shared" si="178"/>
        <v>0.184</v>
      </c>
      <c r="EP94" s="45">
        <f t="shared" si="178"/>
        <v>0.17</v>
      </c>
      <c r="EQ94" s="45">
        <f t="shared" si="178"/>
        <v>8.4000000000000005E-2</v>
      </c>
      <c r="ER94" s="45">
        <f t="shared" si="178"/>
        <v>0.107</v>
      </c>
      <c r="ES94" s="45">
        <f t="shared" si="178"/>
        <v>0.107</v>
      </c>
      <c r="ET94" s="45">
        <f t="shared" si="178"/>
        <v>8.8999999999999996E-2</v>
      </c>
      <c r="EU94" s="45">
        <f t="shared" si="178"/>
        <v>8.6999999999999994E-2</v>
      </c>
      <c r="EV94" s="45">
        <f t="shared" si="173"/>
        <v>8.6999999999999994E-2</v>
      </c>
    </row>
    <row r="95" spans="117:152">
      <c r="DM95" s="41">
        <v>19</v>
      </c>
      <c r="DN95" s="41">
        <v>7</v>
      </c>
      <c r="DO95" s="41" t="str">
        <f t="shared" si="125"/>
        <v>処遇加算なし特定加算なしベア加算なしから新加算Ⅴ（３）</v>
      </c>
      <c r="DP95" s="45">
        <f t="shared" si="157"/>
        <v>0.35700000000000004</v>
      </c>
      <c r="DQ95" s="45">
        <f t="shared" si="158"/>
        <v>0.28300000000000003</v>
      </c>
      <c r="DR95" s="45">
        <f t="shared" si="159"/>
        <v>0.35700000000000004</v>
      </c>
      <c r="DS95" s="45">
        <f t="shared" si="160"/>
        <v>0.32200000000000001</v>
      </c>
      <c r="DT95" s="45" t="e">
        <f t="shared" si="161"/>
        <v>#VALUE!</v>
      </c>
      <c r="DU95" s="45">
        <f t="shared" si="162"/>
        <v>6.8999999999999992E-2</v>
      </c>
      <c r="DV95" s="45" t="e">
        <f t="shared" si="163"/>
        <v>#VALUE!</v>
      </c>
      <c r="DW95" s="45" t="e">
        <f t="shared" si="164"/>
        <v>#VALUE!</v>
      </c>
      <c r="DX95" s="45">
        <f t="shared" si="165"/>
        <v>0.10700000000000001</v>
      </c>
      <c r="DY95" s="45">
        <f t="shared" si="166"/>
        <v>0.11600000000000001</v>
      </c>
      <c r="DZ95" s="45">
        <f t="shared" si="167"/>
        <v>0.11600000000000001</v>
      </c>
      <c r="EA95" s="45" t="e">
        <f t="shared" si="168"/>
        <v>#VALUE!</v>
      </c>
      <c r="EB95" s="45">
        <f t="shared" si="169"/>
        <v>8.7999999999999995E-2</v>
      </c>
      <c r="EC95" s="45">
        <f t="shared" si="170"/>
        <v>8.1000000000000003E-2</v>
      </c>
      <c r="ED95" s="45">
        <f t="shared" si="171"/>
        <v>7.8E-2</v>
      </c>
      <c r="EE95" s="45" t="e">
        <f t="shared" ref="EE95:EU95" si="179">CN9-BC$21</f>
        <v>#VALUE!</v>
      </c>
      <c r="EF95" s="45">
        <f t="shared" si="179"/>
        <v>8.7999999999999995E-2</v>
      </c>
      <c r="EG95" s="45">
        <f t="shared" si="179"/>
        <v>0.11799999999999999</v>
      </c>
      <c r="EH95" s="45">
        <f t="shared" si="179"/>
        <v>0.11799999999999999</v>
      </c>
      <c r="EI95" s="45">
        <f t="shared" si="179"/>
        <v>0.182</v>
      </c>
      <c r="EJ95" s="45">
        <f t="shared" si="179"/>
        <v>0.108</v>
      </c>
      <c r="EK95" s="45">
        <f t="shared" si="179"/>
        <v>0.15300000000000002</v>
      </c>
      <c r="EL95" s="45">
        <f t="shared" si="179"/>
        <v>0.111</v>
      </c>
      <c r="EM95" s="45" t="e">
        <f t="shared" si="179"/>
        <v>#VALUE!</v>
      </c>
      <c r="EN95" s="45" t="e">
        <f t="shared" si="179"/>
        <v>#VALUE!</v>
      </c>
      <c r="EO95" s="45">
        <f t="shared" si="179"/>
        <v>0.16900000000000001</v>
      </c>
      <c r="EP95" s="45">
        <f t="shared" si="179"/>
        <v>0.14899999999999999</v>
      </c>
      <c r="EQ95" s="45" t="e">
        <f>CZ9-BO$21</f>
        <v>#VALUE!</v>
      </c>
      <c r="ER95" s="45" t="e">
        <f t="shared" si="179"/>
        <v>#VALUE!</v>
      </c>
      <c r="ES95" s="45" t="e">
        <f t="shared" si="179"/>
        <v>#VALUE!</v>
      </c>
      <c r="ET95" s="45" t="e">
        <f t="shared" si="179"/>
        <v>#VALUE!</v>
      </c>
      <c r="EU95" s="45" t="e">
        <f t="shared" si="179"/>
        <v>#VALUE!</v>
      </c>
      <c r="EV95" s="45" t="e">
        <f t="shared" si="173"/>
        <v>#VALUE!</v>
      </c>
    </row>
    <row r="96" spans="117:152">
      <c r="DM96" s="41">
        <v>19</v>
      </c>
      <c r="DN96" s="41">
        <v>8</v>
      </c>
      <c r="DO96" s="41" t="str">
        <f t="shared" si="125"/>
        <v>処遇加算なし特定加算なしベア加算なしから新加算Ⅴ（４）</v>
      </c>
      <c r="DP96" s="45">
        <f t="shared" si="157"/>
        <v>0.32800000000000001</v>
      </c>
      <c r="DQ96" s="45">
        <f t="shared" si="158"/>
        <v>0.27400000000000002</v>
      </c>
      <c r="DR96" s="45">
        <f t="shared" si="159"/>
        <v>0.32800000000000001</v>
      </c>
      <c r="DS96" s="45">
        <f t="shared" si="160"/>
        <v>0.30299999999999999</v>
      </c>
      <c r="DT96" s="45" t="e">
        <f t="shared" si="161"/>
        <v>#VALUE!</v>
      </c>
      <c r="DU96" s="45">
        <f t="shared" si="162"/>
        <v>6.7999999999999991E-2</v>
      </c>
      <c r="DV96" s="45" t="e">
        <f t="shared" si="163"/>
        <v>#VALUE!</v>
      </c>
      <c r="DW96" s="45" t="e">
        <f t="shared" si="164"/>
        <v>#VALUE!</v>
      </c>
      <c r="DX96" s="45">
        <f t="shared" si="165"/>
        <v>0.11799999999999999</v>
      </c>
      <c r="DY96" s="45">
        <f t="shared" si="166"/>
        <v>0.11599999999999999</v>
      </c>
      <c r="DZ96" s="45">
        <f t="shared" si="167"/>
        <v>0.11599999999999999</v>
      </c>
      <c r="EA96" s="45" t="e">
        <f t="shared" si="168"/>
        <v>#VALUE!</v>
      </c>
      <c r="EB96" s="45">
        <f t="shared" si="169"/>
        <v>8.3999999999999991E-2</v>
      </c>
      <c r="EC96" s="45">
        <f t="shared" si="170"/>
        <v>7.8E-2</v>
      </c>
      <c r="ED96" s="45">
        <f t="shared" si="171"/>
        <v>7.6999999999999999E-2</v>
      </c>
      <c r="EE96" s="45" t="e">
        <f t="shared" ref="EE96:EU96" si="180">CN10-BC$21</f>
        <v>#VALUE!</v>
      </c>
      <c r="EF96" s="45">
        <f t="shared" si="180"/>
        <v>8.3999999999999991E-2</v>
      </c>
      <c r="EG96" s="45">
        <f t="shared" si="180"/>
        <v>0.121</v>
      </c>
      <c r="EH96" s="45">
        <f t="shared" si="180"/>
        <v>0.121</v>
      </c>
      <c r="EI96" s="45">
        <f t="shared" si="180"/>
        <v>0.16799999999999998</v>
      </c>
      <c r="EJ96" s="45">
        <f t="shared" si="180"/>
        <v>0.106</v>
      </c>
      <c r="EK96" s="45">
        <f t="shared" si="180"/>
        <v>0.13900000000000001</v>
      </c>
      <c r="EL96" s="45">
        <f t="shared" si="180"/>
        <v>0.108</v>
      </c>
      <c r="EM96" s="45" t="e">
        <f t="shared" si="180"/>
        <v>#VALUE!</v>
      </c>
      <c r="EN96" s="45" t="e">
        <f t="shared" si="180"/>
        <v>#VALUE!</v>
      </c>
      <c r="EO96" s="45">
        <f t="shared" si="180"/>
        <v>0.18</v>
      </c>
      <c r="EP96" s="45">
        <f t="shared" si="180"/>
        <v>0.16600000000000001</v>
      </c>
      <c r="EQ96" s="45" t="e">
        <f t="shared" si="180"/>
        <v>#VALUE!</v>
      </c>
      <c r="ER96" s="45" t="e">
        <f t="shared" si="180"/>
        <v>#VALUE!</v>
      </c>
      <c r="ES96" s="45" t="e">
        <f t="shared" si="180"/>
        <v>#VALUE!</v>
      </c>
      <c r="ET96" s="45" t="e">
        <f t="shared" si="180"/>
        <v>#VALUE!</v>
      </c>
      <c r="EU96" s="45" t="e">
        <f t="shared" si="180"/>
        <v>#VALUE!</v>
      </c>
      <c r="EV96" s="45" t="e">
        <f t="shared" si="173"/>
        <v>#VALUE!</v>
      </c>
    </row>
    <row r="97" spans="117:152">
      <c r="DM97" s="41">
        <v>19</v>
      </c>
      <c r="DN97" s="41">
        <v>9</v>
      </c>
      <c r="DO97" s="41" t="str">
        <f t="shared" si="125"/>
        <v>処遇加算なし特定加算なしベア加算なしから新加算Ⅴ（５）</v>
      </c>
      <c r="DP97" s="45">
        <f t="shared" si="157"/>
        <v>0.29800000000000004</v>
      </c>
      <c r="DQ97" s="45">
        <f t="shared" si="158"/>
        <v>0.24399999999999999</v>
      </c>
      <c r="DR97" s="45">
        <f t="shared" si="159"/>
        <v>0.29800000000000004</v>
      </c>
      <c r="DS97" s="45">
        <f t="shared" si="160"/>
        <v>0.27300000000000002</v>
      </c>
      <c r="DT97" s="45">
        <f t="shared" si="161"/>
        <v>0.154</v>
      </c>
      <c r="DU97" s="45">
        <f t="shared" si="162"/>
        <v>5.7999999999999996E-2</v>
      </c>
      <c r="DV97" s="45">
        <f t="shared" si="163"/>
        <v>0.10800000000000001</v>
      </c>
      <c r="DW97" s="45">
        <f t="shared" si="164"/>
        <v>0.10800000000000001</v>
      </c>
      <c r="DX97" s="45">
        <f t="shared" si="165"/>
        <v>9.1999999999999998E-2</v>
      </c>
      <c r="DY97" s="45">
        <f t="shared" si="166"/>
        <v>0.10199999999999999</v>
      </c>
      <c r="DZ97" s="45">
        <f t="shared" si="167"/>
        <v>0.10199999999999999</v>
      </c>
      <c r="EA97" s="45" t="e">
        <f t="shared" si="168"/>
        <v>#VALUE!</v>
      </c>
      <c r="EB97" s="45">
        <f t="shared" si="169"/>
        <v>7.2999999999999995E-2</v>
      </c>
      <c r="EC97" s="45">
        <f t="shared" si="170"/>
        <v>6.7000000000000004E-2</v>
      </c>
      <c r="ED97" s="45">
        <f t="shared" si="171"/>
        <v>6.6000000000000003E-2</v>
      </c>
      <c r="EE97" s="45">
        <f t="shared" ref="EE97:EU97" si="181">CN11-BC$21</f>
        <v>7.2999999999999995E-2</v>
      </c>
      <c r="EF97" s="45">
        <f t="shared" si="181"/>
        <v>7.2999999999999995E-2</v>
      </c>
      <c r="EG97" s="45">
        <f t="shared" si="181"/>
        <v>9.8000000000000004E-2</v>
      </c>
      <c r="EH97" s="45">
        <f t="shared" si="181"/>
        <v>9.8000000000000004E-2</v>
      </c>
      <c r="EI97" s="45">
        <f t="shared" si="181"/>
        <v>0.14500000000000002</v>
      </c>
      <c r="EJ97" s="45">
        <f t="shared" si="181"/>
        <v>8.8999999999999996E-2</v>
      </c>
      <c r="EK97" s="45">
        <f t="shared" si="181"/>
        <v>0.122</v>
      </c>
      <c r="EL97" s="45">
        <f t="shared" si="181"/>
        <v>9.0999999999999998E-2</v>
      </c>
      <c r="EM97" s="45">
        <f t="shared" si="181"/>
        <v>8.6999999999999994E-2</v>
      </c>
      <c r="EN97" s="45">
        <f t="shared" si="181"/>
        <v>8.6999999999999994E-2</v>
      </c>
      <c r="EO97" s="45">
        <f t="shared" si="181"/>
        <v>0.14599999999999999</v>
      </c>
      <c r="EP97" s="45">
        <f t="shared" si="181"/>
        <v>0.13200000000000001</v>
      </c>
      <c r="EQ97" s="45">
        <f t="shared" si="181"/>
        <v>7.3000000000000009E-2</v>
      </c>
      <c r="ER97" s="45">
        <f t="shared" si="181"/>
        <v>8.8999999999999996E-2</v>
      </c>
      <c r="ES97" s="45">
        <f t="shared" si="181"/>
        <v>8.8999999999999996E-2</v>
      </c>
      <c r="ET97" s="45">
        <f t="shared" si="181"/>
        <v>7.5999999999999998E-2</v>
      </c>
      <c r="EU97" s="45">
        <f t="shared" si="181"/>
        <v>7.3999999999999996E-2</v>
      </c>
      <c r="EV97" s="45">
        <f t="shared" si="173"/>
        <v>7.3999999999999996E-2</v>
      </c>
    </row>
    <row r="98" spans="117:152">
      <c r="DM98" s="41">
        <v>19</v>
      </c>
      <c r="DN98" s="41">
        <v>10</v>
      </c>
      <c r="DO98" s="41" t="str">
        <f t="shared" si="125"/>
        <v>処遇加算なし特定加算なしベア加算なしから新加算Ⅴ（６）</v>
      </c>
      <c r="DP98" s="45">
        <f t="shared" si="157"/>
        <v>0.28300000000000003</v>
      </c>
      <c r="DQ98" s="45">
        <f t="shared" si="158"/>
        <v>0.22899999999999998</v>
      </c>
      <c r="DR98" s="45">
        <f t="shared" si="159"/>
        <v>0.28300000000000003</v>
      </c>
      <c r="DS98" s="45">
        <f t="shared" si="160"/>
        <v>0.25800000000000001</v>
      </c>
      <c r="DT98" s="45" t="e">
        <f t="shared" si="161"/>
        <v>#VALUE!</v>
      </c>
      <c r="DU98" s="45">
        <f t="shared" si="162"/>
        <v>5.6999999999999995E-2</v>
      </c>
      <c r="DV98" s="45" t="e">
        <f t="shared" si="163"/>
        <v>#VALUE!</v>
      </c>
      <c r="DW98" s="45" t="e">
        <f t="shared" si="164"/>
        <v>#VALUE!</v>
      </c>
      <c r="DX98" s="45">
        <f t="shared" si="165"/>
        <v>0.09</v>
      </c>
      <c r="DY98" s="45">
        <f t="shared" si="166"/>
        <v>9.799999999999999E-2</v>
      </c>
      <c r="DZ98" s="45">
        <f t="shared" si="167"/>
        <v>9.799999999999999E-2</v>
      </c>
      <c r="EA98" s="45" t="e">
        <f t="shared" si="168"/>
        <v>#VALUE!</v>
      </c>
      <c r="EB98" s="45">
        <f t="shared" si="169"/>
        <v>7.0999999999999994E-2</v>
      </c>
      <c r="EC98" s="45">
        <f t="shared" si="170"/>
        <v>6.5000000000000002E-2</v>
      </c>
      <c r="ED98" s="45">
        <f t="shared" si="171"/>
        <v>6.4000000000000001E-2</v>
      </c>
      <c r="EE98" s="45" t="e">
        <f t="shared" ref="EE98:EU98" si="182">CN12-BC$21</f>
        <v>#VALUE!</v>
      </c>
      <c r="EF98" s="45">
        <f t="shared" si="182"/>
        <v>7.0999999999999994E-2</v>
      </c>
      <c r="EG98" s="45">
        <f t="shared" si="182"/>
        <v>9.5000000000000001E-2</v>
      </c>
      <c r="EH98" s="45">
        <f t="shared" si="182"/>
        <v>9.5000000000000001E-2</v>
      </c>
      <c r="EI98" s="45">
        <f t="shared" si="182"/>
        <v>0.14200000000000002</v>
      </c>
      <c r="EJ98" s="45">
        <f t="shared" si="182"/>
        <v>8.5999999999999993E-2</v>
      </c>
      <c r="EK98" s="45">
        <f t="shared" si="182"/>
        <v>0.11899999999999999</v>
      </c>
      <c r="EL98" s="45">
        <f t="shared" si="182"/>
        <v>8.7999999999999995E-2</v>
      </c>
      <c r="EM98" s="45" t="e">
        <f t="shared" si="182"/>
        <v>#VALUE!</v>
      </c>
      <c r="EN98" s="45" t="e">
        <f t="shared" si="182"/>
        <v>#VALUE!</v>
      </c>
      <c r="EO98" s="45">
        <f t="shared" si="182"/>
        <v>0.14199999999999999</v>
      </c>
      <c r="EP98" s="45">
        <f t="shared" si="182"/>
        <v>0.128</v>
      </c>
      <c r="EQ98" s="45" t="e">
        <f t="shared" si="182"/>
        <v>#VALUE!</v>
      </c>
      <c r="ER98" s="45" t="e">
        <f t="shared" si="182"/>
        <v>#VALUE!</v>
      </c>
      <c r="ES98" s="45" t="e">
        <f t="shared" si="182"/>
        <v>#VALUE!</v>
      </c>
      <c r="ET98" s="45" t="e">
        <f t="shared" si="182"/>
        <v>#VALUE!</v>
      </c>
      <c r="EU98" s="45" t="e">
        <f t="shared" si="182"/>
        <v>#VALUE!</v>
      </c>
      <c r="EV98" s="45" t="e">
        <f t="shared" si="173"/>
        <v>#VALUE!</v>
      </c>
    </row>
    <row r="99" spans="117:152">
      <c r="DM99" s="41">
        <v>19</v>
      </c>
      <c r="DN99" s="41">
        <v>11</v>
      </c>
      <c r="DO99" s="41" t="str">
        <f t="shared" ref="DO99:DO106" si="183">VLOOKUP(DM99,$AL$3:$AM$21,2)&amp;"から"&amp;VLOOKUP(DN99,$BW$3:$BX$20,2)</f>
        <v>処遇加算なし特定加算なしベア加算なしから新加算Ⅴ（７）</v>
      </c>
      <c r="DP99" s="45">
        <f t="shared" si="157"/>
        <v>0.254</v>
      </c>
      <c r="DQ99" s="45">
        <f t="shared" si="158"/>
        <v>0.224</v>
      </c>
      <c r="DR99" s="45">
        <f t="shared" si="159"/>
        <v>0.254</v>
      </c>
      <c r="DS99" s="45">
        <f t="shared" si="160"/>
        <v>0.24000000000000002</v>
      </c>
      <c r="DT99" s="45">
        <f t="shared" si="161"/>
        <v>0.17</v>
      </c>
      <c r="DU99" s="45">
        <f t="shared" si="162"/>
        <v>5.4999999999999993E-2</v>
      </c>
      <c r="DV99" s="45">
        <f t="shared" si="163"/>
        <v>0.10800000000000001</v>
      </c>
      <c r="DW99" s="45">
        <f t="shared" si="164"/>
        <v>0.10800000000000001</v>
      </c>
      <c r="DX99" s="45">
        <f t="shared" si="165"/>
        <v>9.9000000000000005E-2</v>
      </c>
      <c r="DY99" s="45">
        <f t="shared" si="166"/>
        <v>9.8000000000000004E-2</v>
      </c>
      <c r="DZ99" s="45">
        <f t="shared" si="167"/>
        <v>9.8000000000000004E-2</v>
      </c>
      <c r="EA99" s="45" t="e">
        <f t="shared" si="168"/>
        <v>#VALUE!</v>
      </c>
      <c r="EB99" s="45">
        <f t="shared" si="169"/>
        <v>6.4999999999999988E-2</v>
      </c>
      <c r="EC99" s="45">
        <f t="shared" si="170"/>
        <v>6.2E-2</v>
      </c>
      <c r="ED99" s="45">
        <f t="shared" si="171"/>
        <v>6.0999999999999999E-2</v>
      </c>
      <c r="EE99" s="45">
        <f t="shared" ref="EE99:EU99" si="184">CN13-BC$21</f>
        <v>6.4999999999999988E-2</v>
      </c>
      <c r="EF99" s="45">
        <f t="shared" si="184"/>
        <v>6.4999999999999988E-2</v>
      </c>
      <c r="EG99" s="45">
        <f t="shared" si="184"/>
        <v>9.6000000000000002E-2</v>
      </c>
      <c r="EH99" s="45">
        <f t="shared" si="184"/>
        <v>9.6000000000000002E-2</v>
      </c>
      <c r="EI99" s="45">
        <f t="shared" si="184"/>
        <v>0.122</v>
      </c>
      <c r="EJ99" s="45">
        <f t="shared" si="184"/>
        <v>8.3000000000000004E-2</v>
      </c>
      <c r="EK99" s="45">
        <f t="shared" si="184"/>
        <v>0.10100000000000001</v>
      </c>
      <c r="EL99" s="45">
        <f t="shared" si="184"/>
        <v>8.4000000000000005E-2</v>
      </c>
      <c r="EM99" s="45">
        <f t="shared" si="184"/>
        <v>8.1000000000000003E-2</v>
      </c>
      <c r="EN99" s="45">
        <f t="shared" si="184"/>
        <v>8.1000000000000003E-2</v>
      </c>
      <c r="EO99" s="45">
        <f t="shared" si="184"/>
        <v>0.152</v>
      </c>
      <c r="EP99" s="45">
        <f t="shared" si="184"/>
        <v>0.14399999999999999</v>
      </c>
      <c r="EQ99" s="45">
        <f t="shared" si="184"/>
        <v>6.5000000000000002E-2</v>
      </c>
      <c r="ER99" s="45">
        <f t="shared" si="184"/>
        <v>8.4999999999999992E-2</v>
      </c>
      <c r="ES99" s="45">
        <f t="shared" si="184"/>
        <v>8.4999999999999992E-2</v>
      </c>
      <c r="ET99" s="45">
        <f t="shared" si="184"/>
        <v>6.699999999999999E-2</v>
      </c>
      <c r="EU99" s="45">
        <f t="shared" si="184"/>
        <v>6.5999999999999989E-2</v>
      </c>
      <c r="EV99" s="45">
        <f t="shared" si="173"/>
        <v>6.5999999999999989E-2</v>
      </c>
    </row>
    <row r="100" spans="117:152">
      <c r="DM100" s="41">
        <v>19</v>
      </c>
      <c r="DN100" s="41">
        <v>12</v>
      </c>
      <c r="DO100" s="41" t="str">
        <f t="shared" si="183"/>
        <v>処遇加算なし特定加算なしベア加算なしから新加算Ⅴ（８）</v>
      </c>
      <c r="DP100" s="45">
        <f t="shared" si="157"/>
        <v>0.30200000000000005</v>
      </c>
      <c r="DQ100" s="45">
        <f t="shared" si="158"/>
        <v>0.22800000000000001</v>
      </c>
      <c r="DR100" s="45">
        <f t="shared" si="159"/>
        <v>0.30200000000000005</v>
      </c>
      <c r="DS100" s="45">
        <f t="shared" si="160"/>
        <v>0.26700000000000002</v>
      </c>
      <c r="DT100" s="45">
        <f t="shared" si="161"/>
        <v>0.11699999999999999</v>
      </c>
      <c r="DU100" s="45">
        <f t="shared" si="162"/>
        <v>5.5999999999999994E-2</v>
      </c>
      <c r="DV100" s="45">
        <f t="shared" si="163"/>
        <v>0.10999999999999999</v>
      </c>
      <c r="DW100" s="45">
        <f t="shared" si="164"/>
        <v>0.10999999999999999</v>
      </c>
      <c r="DX100" s="45">
        <f t="shared" si="165"/>
        <v>8.7999999999999995E-2</v>
      </c>
      <c r="DY100" s="45">
        <f t="shared" si="166"/>
        <v>0.08</v>
      </c>
      <c r="DZ100" s="45">
        <f t="shared" si="167"/>
        <v>0.08</v>
      </c>
      <c r="EA100" s="45" t="e">
        <f t="shared" si="168"/>
        <v>#VALUE!</v>
      </c>
      <c r="EB100" s="45">
        <f t="shared" si="169"/>
        <v>7.2999999999999995E-2</v>
      </c>
      <c r="EC100" s="45">
        <f t="shared" si="170"/>
        <v>6.6000000000000003E-2</v>
      </c>
      <c r="ED100" s="45">
        <f t="shared" si="171"/>
        <v>6.3E-2</v>
      </c>
      <c r="EE100" s="45">
        <f t="shared" ref="EE100:EU100" si="185">CN14-BC$21</f>
        <v>7.2999999999999995E-2</v>
      </c>
      <c r="EF100" s="45">
        <f t="shared" si="185"/>
        <v>7.2999999999999995E-2</v>
      </c>
      <c r="EG100" s="45">
        <f t="shared" si="185"/>
        <v>0.10199999999999999</v>
      </c>
      <c r="EH100" s="45">
        <f t="shared" si="185"/>
        <v>0.10199999999999999</v>
      </c>
      <c r="EI100" s="45">
        <f t="shared" si="185"/>
        <v>0.16599999999999998</v>
      </c>
      <c r="EJ100" s="45">
        <f t="shared" si="185"/>
        <v>9.8000000000000004E-2</v>
      </c>
      <c r="EK100" s="45">
        <f t="shared" si="185"/>
        <v>0.14300000000000002</v>
      </c>
      <c r="EL100" s="45">
        <f t="shared" si="185"/>
        <v>0.10100000000000001</v>
      </c>
      <c r="EM100" s="45">
        <f t="shared" si="185"/>
        <v>9.8000000000000004E-2</v>
      </c>
      <c r="EN100" s="45">
        <f t="shared" si="185"/>
        <v>9.8000000000000004E-2</v>
      </c>
      <c r="EO100" s="45">
        <f t="shared" si="185"/>
        <v>0.13</v>
      </c>
      <c r="EP100" s="45">
        <f t="shared" si="185"/>
        <v>0.11</v>
      </c>
      <c r="EQ100" s="45">
        <f t="shared" si="185"/>
        <v>7.3000000000000009E-2</v>
      </c>
      <c r="ER100" s="45">
        <f t="shared" si="185"/>
        <v>8.1000000000000003E-2</v>
      </c>
      <c r="ES100" s="45">
        <f t="shared" si="185"/>
        <v>8.1000000000000003E-2</v>
      </c>
      <c r="ET100" s="45">
        <f t="shared" si="185"/>
        <v>7.5999999999999998E-2</v>
      </c>
      <c r="EU100" s="45">
        <f t="shared" si="185"/>
        <v>7.3999999999999996E-2</v>
      </c>
      <c r="EV100" s="45">
        <f t="shared" si="173"/>
        <v>7.2999999999999995E-2</v>
      </c>
    </row>
    <row r="101" spans="117:152">
      <c r="DM101" s="41">
        <v>19</v>
      </c>
      <c r="DN101" s="41">
        <v>13</v>
      </c>
      <c r="DO101" s="41" t="str">
        <f t="shared" si="183"/>
        <v>処遇加算なし特定加算なしベア加算なしから新加算Ⅴ（９）</v>
      </c>
      <c r="DP101" s="45">
        <f t="shared" si="157"/>
        <v>0.23900000000000002</v>
      </c>
      <c r="DQ101" s="45">
        <f t="shared" si="158"/>
        <v>0.20899999999999999</v>
      </c>
      <c r="DR101" s="45">
        <f t="shared" si="159"/>
        <v>0.23900000000000002</v>
      </c>
      <c r="DS101" s="45">
        <f t="shared" si="160"/>
        <v>0.22500000000000001</v>
      </c>
      <c r="DT101" s="45" t="e">
        <f t="shared" si="161"/>
        <v>#VALUE!</v>
      </c>
      <c r="DU101" s="45">
        <f t="shared" si="162"/>
        <v>5.3999999999999992E-2</v>
      </c>
      <c r="DV101" s="45" t="e">
        <f t="shared" si="163"/>
        <v>#VALUE!</v>
      </c>
      <c r="DW101" s="45" t="e">
        <f t="shared" si="164"/>
        <v>#VALUE!</v>
      </c>
      <c r="DX101" s="45">
        <f t="shared" si="165"/>
        <v>9.7000000000000003E-2</v>
      </c>
      <c r="DY101" s="45">
        <f t="shared" si="166"/>
        <v>9.4E-2</v>
      </c>
      <c r="DZ101" s="45">
        <f t="shared" si="167"/>
        <v>9.4E-2</v>
      </c>
      <c r="EA101" s="45" t="e">
        <f t="shared" si="168"/>
        <v>#VALUE!</v>
      </c>
      <c r="EB101" s="45">
        <f t="shared" si="169"/>
        <v>6.2999999999999987E-2</v>
      </c>
      <c r="EC101" s="45">
        <f t="shared" si="170"/>
        <v>0.06</v>
      </c>
      <c r="ED101" s="45">
        <f t="shared" si="171"/>
        <v>5.8999999999999997E-2</v>
      </c>
      <c r="EE101" s="45" t="e">
        <f t="shared" ref="EE101:EU101" si="186">CN15-BC$21</f>
        <v>#VALUE!</v>
      </c>
      <c r="EF101" s="45">
        <f t="shared" si="186"/>
        <v>6.2999999999999987E-2</v>
      </c>
      <c r="EG101" s="45">
        <f t="shared" si="186"/>
        <v>9.2999999999999999E-2</v>
      </c>
      <c r="EH101" s="45">
        <f t="shared" si="186"/>
        <v>9.2999999999999999E-2</v>
      </c>
      <c r="EI101" s="45">
        <f t="shared" si="186"/>
        <v>0.11899999999999999</v>
      </c>
      <c r="EJ101" s="45">
        <f t="shared" si="186"/>
        <v>0.08</v>
      </c>
      <c r="EK101" s="45">
        <f t="shared" si="186"/>
        <v>9.8000000000000004E-2</v>
      </c>
      <c r="EL101" s="45">
        <f t="shared" si="186"/>
        <v>8.1000000000000003E-2</v>
      </c>
      <c r="EM101" s="45" t="e">
        <f t="shared" si="186"/>
        <v>#VALUE!</v>
      </c>
      <c r="EN101" s="45" t="e">
        <f t="shared" si="186"/>
        <v>#VALUE!</v>
      </c>
      <c r="EO101" s="45">
        <f t="shared" si="186"/>
        <v>0.14799999999999999</v>
      </c>
      <c r="EP101" s="45">
        <f t="shared" si="186"/>
        <v>0.14000000000000001</v>
      </c>
      <c r="EQ101" s="45" t="e">
        <f t="shared" si="186"/>
        <v>#VALUE!</v>
      </c>
      <c r="ER101" s="45" t="e">
        <f t="shared" si="186"/>
        <v>#VALUE!</v>
      </c>
      <c r="ES101" s="45" t="e">
        <f t="shared" si="186"/>
        <v>#VALUE!</v>
      </c>
      <c r="ET101" s="45" t="e">
        <f t="shared" si="186"/>
        <v>#VALUE!</v>
      </c>
      <c r="EU101" s="45" t="e">
        <f t="shared" si="186"/>
        <v>#VALUE!</v>
      </c>
      <c r="EV101" s="45" t="e">
        <f t="shared" si="173"/>
        <v>#VALUE!</v>
      </c>
    </row>
    <row r="102" spans="117:152">
      <c r="DM102" s="41">
        <v>19</v>
      </c>
      <c r="DN102" s="41">
        <v>14</v>
      </c>
      <c r="DO102" s="41" t="str">
        <f t="shared" si="183"/>
        <v>処遇加算なし特定加算なしベア加算なしから新加算Ⅴ（10）</v>
      </c>
      <c r="DP102" s="45">
        <f t="shared" si="157"/>
        <v>0.20899999999999999</v>
      </c>
      <c r="DQ102" s="45">
        <f t="shared" si="158"/>
        <v>0.17900000000000002</v>
      </c>
      <c r="DR102" s="45">
        <f t="shared" si="159"/>
        <v>0.20899999999999999</v>
      </c>
      <c r="DS102" s="45">
        <f t="shared" si="160"/>
        <v>0.19500000000000001</v>
      </c>
      <c r="DT102" s="45">
        <f t="shared" si="161"/>
        <v>0.125</v>
      </c>
      <c r="DU102" s="45">
        <f t="shared" si="162"/>
        <v>4.3999999999999997E-2</v>
      </c>
      <c r="DV102" s="45">
        <f t="shared" si="163"/>
        <v>8.0000000000000016E-2</v>
      </c>
      <c r="DW102" s="45">
        <f t="shared" si="164"/>
        <v>8.0000000000000016E-2</v>
      </c>
      <c r="DX102" s="45">
        <f t="shared" si="165"/>
        <v>7.1000000000000008E-2</v>
      </c>
      <c r="DY102" s="45">
        <f t="shared" si="166"/>
        <v>0.08</v>
      </c>
      <c r="DZ102" s="45">
        <f t="shared" si="167"/>
        <v>0.08</v>
      </c>
      <c r="EA102" s="45" t="e">
        <f t="shared" si="168"/>
        <v>#VALUE!</v>
      </c>
      <c r="EB102" s="45">
        <f t="shared" si="169"/>
        <v>5.1999999999999998E-2</v>
      </c>
      <c r="EC102" s="45">
        <f t="shared" si="170"/>
        <v>4.9000000000000002E-2</v>
      </c>
      <c r="ED102" s="45">
        <f t="shared" si="171"/>
        <v>4.8000000000000001E-2</v>
      </c>
      <c r="EE102" s="45">
        <f t="shared" ref="EE102:EU102" si="187">CN16-BC$21</f>
        <v>5.1999999999999998E-2</v>
      </c>
      <c r="EF102" s="45">
        <f t="shared" si="187"/>
        <v>5.1999999999999998E-2</v>
      </c>
      <c r="EG102" s="45">
        <f t="shared" si="187"/>
        <v>7.0000000000000007E-2</v>
      </c>
      <c r="EH102" s="45">
        <f t="shared" si="187"/>
        <v>7.0000000000000007E-2</v>
      </c>
      <c r="EI102" s="45">
        <f t="shared" si="187"/>
        <v>9.6000000000000002E-2</v>
      </c>
      <c r="EJ102" s="45">
        <f t="shared" si="187"/>
        <v>6.3E-2</v>
      </c>
      <c r="EK102" s="45">
        <f t="shared" si="187"/>
        <v>8.1000000000000003E-2</v>
      </c>
      <c r="EL102" s="45">
        <f t="shared" si="187"/>
        <v>6.4000000000000001E-2</v>
      </c>
      <c r="EM102" s="45">
        <f t="shared" si="187"/>
        <v>6.0999999999999999E-2</v>
      </c>
      <c r="EN102" s="45">
        <f t="shared" si="187"/>
        <v>6.0999999999999999E-2</v>
      </c>
      <c r="EO102" s="45">
        <f t="shared" si="187"/>
        <v>0.11399999999999999</v>
      </c>
      <c r="EP102" s="45">
        <f t="shared" si="187"/>
        <v>0.106</v>
      </c>
      <c r="EQ102" s="45">
        <f t="shared" si="187"/>
        <v>5.4000000000000006E-2</v>
      </c>
      <c r="ER102" s="45">
        <f t="shared" si="187"/>
        <v>6.7000000000000004E-2</v>
      </c>
      <c r="ES102" s="45">
        <f t="shared" si="187"/>
        <v>6.7000000000000004E-2</v>
      </c>
      <c r="ET102" s="45">
        <f t="shared" si="187"/>
        <v>5.3999999999999999E-2</v>
      </c>
      <c r="EU102" s="45">
        <f t="shared" si="187"/>
        <v>5.2999999999999999E-2</v>
      </c>
      <c r="EV102" s="45">
        <f t="shared" si="173"/>
        <v>5.2999999999999999E-2</v>
      </c>
    </row>
    <row r="103" spans="117:152">
      <c r="DM103" s="41">
        <v>19</v>
      </c>
      <c r="DN103" s="41">
        <v>15</v>
      </c>
      <c r="DO103" s="41" t="str">
        <f t="shared" si="183"/>
        <v>処遇加算なし特定加算なしベア加算なしから新加算Ⅴ（11）</v>
      </c>
      <c r="DP103" s="45">
        <f t="shared" si="157"/>
        <v>0.22800000000000001</v>
      </c>
      <c r="DQ103" s="45">
        <f t="shared" si="158"/>
        <v>0.17399999999999999</v>
      </c>
      <c r="DR103" s="45">
        <f t="shared" si="159"/>
        <v>0.22800000000000001</v>
      </c>
      <c r="DS103" s="45">
        <f t="shared" si="160"/>
        <v>0.20299999999999999</v>
      </c>
      <c r="DT103" s="45">
        <f t="shared" si="161"/>
        <v>9.2999999999999999E-2</v>
      </c>
      <c r="DU103" s="45">
        <f t="shared" si="162"/>
        <v>4.3999999999999997E-2</v>
      </c>
      <c r="DV103" s="45">
        <f t="shared" si="163"/>
        <v>8.6999999999999994E-2</v>
      </c>
      <c r="DW103" s="45">
        <f t="shared" si="164"/>
        <v>8.6999999999999994E-2</v>
      </c>
      <c r="DX103" s="45">
        <f t="shared" si="165"/>
        <v>7.1000000000000008E-2</v>
      </c>
      <c r="DY103" s="45">
        <f t="shared" si="166"/>
        <v>6.2E-2</v>
      </c>
      <c r="DZ103" s="45">
        <f t="shared" si="167"/>
        <v>6.2E-2</v>
      </c>
      <c r="EA103" s="45" t="e">
        <f t="shared" si="168"/>
        <v>#VALUE!</v>
      </c>
      <c r="EB103" s="45">
        <f t="shared" si="169"/>
        <v>5.6000000000000001E-2</v>
      </c>
      <c r="EC103" s="45">
        <f t="shared" si="170"/>
        <v>0.05</v>
      </c>
      <c r="ED103" s="45">
        <f t="shared" si="171"/>
        <v>4.9000000000000002E-2</v>
      </c>
      <c r="EE103" s="45">
        <f t="shared" ref="EE103:EU103" si="188">CN17-BC$21</f>
        <v>5.6000000000000001E-2</v>
      </c>
      <c r="EF103" s="45">
        <f t="shared" si="188"/>
        <v>5.6000000000000001E-2</v>
      </c>
      <c r="EG103" s="45">
        <f t="shared" si="188"/>
        <v>7.9000000000000001E-2</v>
      </c>
      <c r="EH103" s="45">
        <f t="shared" si="188"/>
        <v>7.9000000000000001E-2</v>
      </c>
      <c r="EI103" s="45">
        <f t="shared" si="188"/>
        <v>0.126</v>
      </c>
      <c r="EJ103" s="45">
        <f t="shared" si="188"/>
        <v>7.5999999999999998E-2</v>
      </c>
      <c r="EK103" s="45">
        <f t="shared" si="188"/>
        <v>0.109</v>
      </c>
      <c r="EL103" s="45">
        <f t="shared" si="188"/>
        <v>7.8E-2</v>
      </c>
      <c r="EM103" s="45">
        <f t="shared" si="188"/>
        <v>7.5999999999999998E-2</v>
      </c>
      <c r="EN103" s="45">
        <f t="shared" si="188"/>
        <v>7.5999999999999998E-2</v>
      </c>
      <c r="EO103" s="45">
        <f t="shared" si="188"/>
        <v>0.10299999999999999</v>
      </c>
      <c r="EP103" s="45">
        <f t="shared" si="188"/>
        <v>8.8999999999999996E-2</v>
      </c>
      <c r="EQ103" s="45">
        <f t="shared" si="188"/>
        <v>5.6000000000000008E-2</v>
      </c>
      <c r="ER103" s="45">
        <f t="shared" si="188"/>
        <v>6.3E-2</v>
      </c>
      <c r="ES103" s="45">
        <f t="shared" si="188"/>
        <v>6.3E-2</v>
      </c>
      <c r="ET103" s="45">
        <f t="shared" si="188"/>
        <v>5.8000000000000003E-2</v>
      </c>
      <c r="EU103" s="45">
        <f t="shared" si="188"/>
        <v>5.6000000000000001E-2</v>
      </c>
      <c r="EV103" s="45">
        <f t="shared" si="173"/>
        <v>5.6000000000000001E-2</v>
      </c>
    </row>
    <row r="104" spans="117:152">
      <c r="DM104" s="41">
        <v>19</v>
      </c>
      <c r="DN104" s="41">
        <v>16</v>
      </c>
      <c r="DO104" s="41" t="str">
        <f t="shared" si="183"/>
        <v>処遇加算なし特定加算なしベア加算なしから新加算Ⅴ（12）</v>
      </c>
      <c r="DP104" s="45">
        <f t="shared" si="157"/>
        <v>0.19400000000000001</v>
      </c>
      <c r="DQ104" s="45">
        <f t="shared" si="158"/>
        <v>0.16400000000000001</v>
      </c>
      <c r="DR104" s="45">
        <f t="shared" si="159"/>
        <v>0.19400000000000001</v>
      </c>
      <c r="DS104" s="45">
        <f t="shared" si="160"/>
        <v>0.18</v>
      </c>
      <c r="DT104" s="45" t="e">
        <f t="shared" si="161"/>
        <v>#VALUE!</v>
      </c>
      <c r="DU104" s="45">
        <f t="shared" si="162"/>
        <v>4.2999999999999997E-2</v>
      </c>
      <c r="DV104" s="45" t="e">
        <f t="shared" si="163"/>
        <v>#VALUE!</v>
      </c>
      <c r="DW104" s="45" t="e">
        <f t="shared" si="164"/>
        <v>#VALUE!</v>
      </c>
      <c r="DX104" s="45">
        <f t="shared" si="165"/>
        <v>6.9000000000000006E-2</v>
      </c>
      <c r="DY104" s="45">
        <f t="shared" si="166"/>
        <v>7.5999999999999998E-2</v>
      </c>
      <c r="DZ104" s="45">
        <f t="shared" si="167"/>
        <v>7.5999999999999998E-2</v>
      </c>
      <c r="EA104" s="45" t="e">
        <f t="shared" si="168"/>
        <v>#VALUE!</v>
      </c>
      <c r="EB104" s="45">
        <f t="shared" si="169"/>
        <v>4.9999999999999996E-2</v>
      </c>
      <c r="EC104" s="45">
        <f t="shared" si="170"/>
        <v>4.7E-2</v>
      </c>
      <c r="ED104" s="45">
        <f t="shared" si="171"/>
        <v>4.5999999999999999E-2</v>
      </c>
      <c r="EE104" s="45" t="e">
        <f t="shared" ref="EE104:EU104" si="189">CN18-BC$21</f>
        <v>#VALUE!</v>
      </c>
      <c r="EF104" s="45">
        <f t="shared" si="189"/>
        <v>4.9999999999999996E-2</v>
      </c>
      <c r="EG104" s="45">
        <f t="shared" si="189"/>
        <v>6.7000000000000004E-2</v>
      </c>
      <c r="EH104" s="45">
        <f t="shared" si="189"/>
        <v>6.7000000000000004E-2</v>
      </c>
      <c r="EI104" s="45">
        <f t="shared" si="189"/>
        <v>9.2999999999999999E-2</v>
      </c>
      <c r="EJ104" s="45">
        <f t="shared" si="189"/>
        <v>6.0000000000000005E-2</v>
      </c>
      <c r="EK104" s="45">
        <f t="shared" si="189"/>
        <v>7.8E-2</v>
      </c>
      <c r="EL104" s="45">
        <f t="shared" si="189"/>
        <v>6.1000000000000006E-2</v>
      </c>
      <c r="EM104" s="45" t="e">
        <f t="shared" si="189"/>
        <v>#VALUE!</v>
      </c>
      <c r="EN104" s="45" t="e">
        <f t="shared" si="189"/>
        <v>#VALUE!</v>
      </c>
      <c r="EO104" s="45">
        <f t="shared" si="189"/>
        <v>0.11</v>
      </c>
      <c r="EP104" s="45">
        <f t="shared" si="189"/>
        <v>0.10200000000000001</v>
      </c>
      <c r="EQ104" s="45" t="e">
        <f t="shared" si="189"/>
        <v>#VALUE!</v>
      </c>
      <c r="ER104" s="45" t="e">
        <f t="shared" si="189"/>
        <v>#VALUE!</v>
      </c>
      <c r="ES104" s="45" t="e">
        <f t="shared" si="189"/>
        <v>#VALUE!</v>
      </c>
      <c r="ET104" s="45" t="e">
        <f t="shared" si="189"/>
        <v>#VALUE!</v>
      </c>
      <c r="EU104" s="45" t="e">
        <f t="shared" si="189"/>
        <v>#VALUE!</v>
      </c>
      <c r="EV104" s="45" t="e">
        <f t="shared" si="173"/>
        <v>#VALUE!</v>
      </c>
    </row>
    <row r="105" spans="117:152">
      <c r="DM105" s="41">
        <v>19</v>
      </c>
      <c r="DN105" s="41">
        <v>17</v>
      </c>
      <c r="DO105" s="41" t="str">
        <f t="shared" si="183"/>
        <v>処遇加算なし特定加算なしベア加算なしから新加算Ⅴ（13）</v>
      </c>
      <c r="DP105" s="45">
        <f t="shared" si="157"/>
        <v>0.184</v>
      </c>
      <c r="DQ105" s="45">
        <f t="shared" si="158"/>
        <v>0.154</v>
      </c>
      <c r="DR105" s="45">
        <f t="shared" si="159"/>
        <v>0.184</v>
      </c>
      <c r="DS105" s="45">
        <f t="shared" si="160"/>
        <v>0.17</v>
      </c>
      <c r="DT105" s="45">
        <f t="shared" si="161"/>
        <v>0.10899999999999999</v>
      </c>
      <c r="DU105" s="45">
        <f t="shared" si="162"/>
        <v>4.0999999999999995E-2</v>
      </c>
      <c r="DV105" s="45">
        <f t="shared" si="163"/>
        <v>8.6999999999999994E-2</v>
      </c>
      <c r="DW105" s="45">
        <f t="shared" si="164"/>
        <v>8.6999999999999994E-2</v>
      </c>
      <c r="DX105" s="45">
        <f t="shared" si="165"/>
        <v>7.8E-2</v>
      </c>
      <c r="DY105" s="45">
        <f t="shared" si="166"/>
        <v>5.7999999999999996E-2</v>
      </c>
      <c r="DZ105" s="45">
        <f t="shared" si="167"/>
        <v>5.7999999999999996E-2</v>
      </c>
      <c r="EA105" s="45" t="e">
        <f t="shared" si="168"/>
        <v>#VALUE!</v>
      </c>
      <c r="EB105" s="45">
        <f t="shared" si="169"/>
        <v>4.8000000000000001E-2</v>
      </c>
      <c r="EC105" s="45">
        <f t="shared" si="170"/>
        <v>4.4999999999999998E-2</v>
      </c>
      <c r="ED105" s="45">
        <f t="shared" si="171"/>
        <v>4.3999999999999997E-2</v>
      </c>
      <c r="EE105" s="45">
        <f t="shared" ref="EE105:EU105" si="190">CN19-BC$21</f>
        <v>4.8000000000000001E-2</v>
      </c>
      <c r="EF105" s="45">
        <f t="shared" si="190"/>
        <v>4.8000000000000001E-2</v>
      </c>
      <c r="EG105" s="45">
        <f t="shared" si="190"/>
        <v>7.6999999999999999E-2</v>
      </c>
      <c r="EH105" s="45">
        <f t="shared" si="190"/>
        <v>7.6999999999999999E-2</v>
      </c>
      <c r="EI105" s="45">
        <f t="shared" si="190"/>
        <v>0.10299999999999999</v>
      </c>
      <c r="EJ105" s="45">
        <f t="shared" si="190"/>
        <v>7.0000000000000007E-2</v>
      </c>
      <c r="EK105" s="45">
        <f t="shared" si="190"/>
        <v>8.7999999999999995E-2</v>
      </c>
      <c r="EL105" s="45">
        <f t="shared" si="190"/>
        <v>7.1000000000000008E-2</v>
      </c>
      <c r="EM105" s="45">
        <f t="shared" si="190"/>
        <v>7.0000000000000007E-2</v>
      </c>
      <c r="EN105" s="45">
        <f t="shared" si="190"/>
        <v>7.0000000000000007E-2</v>
      </c>
      <c r="EO105" s="45">
        <f t="shared" si="190"/>
        <v>0.109</v>
      </c>
      <c r="EP105" s="45">
        <f t="shared" si="190"/>
        <v>0.10100000000000001</v>
      </c>
      <c r="EQ105" s="45">
        <f t="shared" si="190"/>
        <v>4.8000000000000001E-2</v>
      </c>
      <c r="ER105" s="45">
        <f t="shared" si="190"/>
        <v>5.8999999999999997E-2</v>
      </c>
      <c r="ES105" s="45">
        <f t="shared" si="190"/>
        <v>5.8999999999999997E-2</v>
      </c>
      <c r="ET105" s="45">
        <f t="shared" si="190"/>
        <v>4.9000000000000002E-2</v>
      </c>
      <c r="EU105" s="45">
        <f t="shared" si="190"/>
        <v>4.8000000000000001E-2</v>
      </c>
      <c r="EV105" s="45">
        <f t="shared" si="173"/>
        <v>4.8000000000000001E-2</v>
      </c>
    </row>
    <row r="106" spans="117:152">
      <c r="DM106" s="41">
        <v>19</v>
      </c>
      <c r="DN106" s="41">
        <v>18</v>
      </c>
      <c r="DO106" s="41" t="str">
        <f t="shared" si="183"/>
        <v>処遇加算なし特定加算なしベア加算なしから新加算Ⅴ（14）</v>
      </c>
      <c r="DP106" s="45">
        <f t="shared" si="157"/>
        <v>0.13900000000000001</v>
      </c>
      <c r="DQ106" s="45">
        <f t="shared" si="158"/>
        <v>0.109</v>
      </c>
      <c r="DR106" s="45">
        <f t="shared" si="159"/>
        <v>0.13900000000000001</v>
      </c>
      <c r="DS106" s="45">
        <f t="shared" si="160"/>
        <v>0.125</v>
      </c>
      <c r="DT106" s="45">
        <f t="shared" si="161"/>
        <v>6.4000000000000001E-2</v>
      </c>
      <c r="DU106" s="45">
        <f t="shared" si="162"/>
        <v>0.03</v>
      </c>
      <c r="DV106" s="45">
        <f t="shared" si="163"/>
        <v>5.9000000000000004E-2</v>
      </c>
      <c r="DW106" s="45">
        <f t="shared" si="164"/>
        <v>5.9000000000000004E-2</v>
      </c>
      <c r="DX106" s="45">
        <f t="shared" si="165"/>
        <v>0.05</v>
      </c>
      <c r="DY106" s="45">
        <f t="shared" si="166"/>
        <v>0.04</v>
      </c>
      <c r="DZ106" s="45">
        <f t="shared" si="167"/>
        <v>0.04</v>
      </c>
      <c r="EA106" s="45" t="e">
        <f t="shared" si="168"/>
        <v>#VALUE!</v>
      </c>
      <c r="EB106" s="45">
        <f t="shared" si="169"/>
        <v>3.4999999999999996E-2</v>
      </c>
      <c r="EC106" s="45">
        <f t="shared" si="170"/>
        <v>3.2000000000000001E-2</v>
      </c>
      <c r="ED106" s="45">
        <f t="shared" si="171"/>
        <v>3.1E-2</v>
      </c>
      <c r="EE106" s="45">
        <f t="shared" ref="EE106:EU106" si="191">CN20-BC$21</f>
        <v>3.4999999999999996E-2</v>
      </c>
      <c r="EF106" s="45">
        <f t="shared" si="191"/>
        <v>3.4999999999999996E-2</v>
      </c>
      <c r="EG106" s="45">
        <f t="shared" si="191"/>
        <v>5.1000000000000004E-2</v>
      </c>
      <c r="EH106" s="45">
        <f t="shared" si="191"/>
        <v>5.1000000000000004E-2</v>
      </c>
      <c r="EI106" s="45">
        <f t="shared" si="191"/>
        <v>7.6999999999999999E-2</v>
      </c>
      <c r="EJ106" s="45">
        <f t="shared" si="191"/>
        <v>0.05</v>
      </c>
      <c r="EK106" s="45">
        <f t="shared" si="191"/>
        <v>6.8000000000000005E-2</v>
      </c>
      <c r="EL106" s="45">
        <f t="shared" si="191"/>
        <v>5.1000000000000004E-2</v>
      </c>
      <c r="EM106" s="45">
        <f t="shared" si="191"/>
        <v>0.05</v>
      </c>
      <c r="EN106" s="45">
        <f t="shared" si="191"/>
        <v>0.05</v>
      </c>
      <c r="EO106" s="45">
        <f t="shared" si="191"/>
        <v>7.1000000000000008E-2</v>
      </c>
      <c r="EP106" s="45">
        <f t="shared" si="191"/>
        <v>6.3E-2</v>
      </c>
      <c r="EQ106" s="45">
        <f t="shared" si="191"/>
        <v>3.7000000000000005E-2</v>
      </c>
      <c r="ER106" s="45">
        <f t="shared" si="191"/>
        <v>4.1000000000000002E-2</v>
      </c>
      <c r="ES106" s="45">
        <f t="shared" si="191"/>
        <v>4.1000000000000002E-2</v>
      </c>
      <c r="ET106" s="45">
        <f t="shared" si="191"/>
        <v>3.5999999999999997E-2</v>
      </c>
      <c r="EU106" s="45">
        <f t="shared" si="191"/>
        <v>3.5000000000000003E-2</v>
      </c>
      <c r="EV106" s="45">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worksheet>
</file>