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24226"/>
  <xr:revisionPtr revIDLastSave="0" documentId="13_ncr:1_{5F2B1644-1FEC-432A-B1C6-2976F239BF1A}" xr6:coauthVersionLast="47" xr6:coauthVersionMax="47" xr10:uidLastSave="{00000000-0000-0000-0000-000000000000}"/>
  <bookViews>
    <workbookView xWindow="-120" yWindow="-120" windowWidth="24240" windowHeight="13020" xr2:uid="{5E0015ED-2A52-4DE3-A52B-9AE23D6D7DD7}"/>
  </bookViews>
  <sheets>
    <sheet name="①はじめに" sheetId="26" r:id="rId1"/>
    <sheet name="②利用方法" sheetId="28" r:id="rId2"/>
    <sheet name="③入力" sheetId="16" r:id="rId3"/>
    <sheet name="④出力Ⅰ" sheetId="24" r:id="rId4"/>
    <sheet name="⑤出力Ⅱ" sheetId="23" r:id="rId5"/>
    <sheet name="⑥出力Ⅲ（グラフ）" sheetId="27" r:id="rId6"/>
    <sheet name="⑦フロー" sheetId="25" r:id="rId7"/>
    <sheet name="⑧計算域Ⅰ" sheetId="21" r:id="rId8"/>
    <sheet name="⑨計算域Ⅱ" sheetId="22" r:id="rId9"/>
    <sheet name="⑩計算域Ⅲ" sheetId="17" r:id="rId10"/>
    <sheet name="⑪観光用各種係数" sheetId="19" r:id="rId11"/>
    <sheet name="⑫観光用投入係数表" sheetId="20" r:id="rId12"/>
    <sheet name="⑬観光用逆行列係数表" sheetId="18" r:id="rId13"/>
  </sheets>
  <externalReferences>
    <externalReference r:id="rId14"/>
  </externalReferences>
  <definedNames>
    <definedName name="_xlnm._FilterDatabase" localSheetId="2" hidden="1">③入力!$D$96:$D$98</definedName>
    <definedName name="_xlnm.Criteria" localSheetId="2">③入力!$D$96:$D$98</definedName>
    <definedName name="_xlnm.Extract" localSheetId="2">③入力!$D$94</definedName>
    <definedName name="_xlnm.Print_Area" localSheetId="0">①はじめに!$B$2:$B$144</definedName>
    <definedName name="_xlnm.Print_Area" localSheetId="1">②利用方法!$A$1:$N$107</definedName>
    <definedName name="_xlnm.Print_Area" localSheetId="2">③入力!$B$2:$G$98</definedName>
    <definedName name="_xlnm.Print_Area" localSheetId="3">④出力Ⅰ!$B$2:$K$51</definedName>
    <definedName name="_xlnm.Print_Area" localSheetId="4">⑤出力Ⅱ!$B$2:$Q$102</definedName>
    <definedName name="_xlnm.Print_Area" localSheetId="5">'⑥出力Ⅲ（グラフ）'!$A$2:$V$115</definedName>
    <definedName name="_xlnm.Print_Area" localSheetId="6">⑦フロー!$B$2:$M$93</definedName>
    <definedName name="_xlnm.Print_Area" localSheetId="7">⑧計算域Ⅰ!$B$2:$L$52</definedName>
    <definedName name="_xlnm.Print_Area" localSheetId="8">⑨計算域Ⅱ!$B$2:$Y$101</definedName>
    <definedName name="_xlnm.Print_Area" localSheetId="9">⑩計算域Ⅲ!$B$2:$M$185</definedName>
    <definedName name="_xlnm.Print_Area" localSheetId="10">⑪観光用各種係数!$B$2:$K$50</definedName>
    <definedName name="_xlnm.Print_Area" localSheetId="11">⑫観光用投入係数表!$B$2:$AW$56</definedName>
    <definedName name="_xlnm.Print_Area" localSheetId="12">⑬観光用逆行列係数表!$B$2:$AU$49</definedName>
    <definedName name="_xlnm.Print_Titles" localSheetId="8">⑨計算域Ⅱ!$1:$2</definedName>
    <definedName name="_xlnm.Print_Titles" localSheetId="11">⑫観光用投入係数表!$B:$C</definedName>
    <definedName name="_xlnm.Print_Titles" localSheetId="12">⑬観光用逆行列係数表!$B:$C</definedName>
    <definedName name="登録リスト">[1]分析履歴!$A$7:$A$9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6" i="17" l="1"/>
  <c r="D71" i="17"/>
  <c r="I73" i="17"/>
  <c r="I72" i="17"/>
  <c r="E48" i="17"/>
  <c r="E36" i="17"/>
  <c r="J52" i="17"/>
  <c r="J51" i="17"/>
  <c r="J50" i="17"/>
  <c r="J49" i="17"/>
  <c r="J31" i="17"/>
  <c r="F27" i="17"/>
  <c r="E22" i="17"/>
  <c r="F24" i="17"/>
  <c r="H9" i="17"/>
  <c r="G9" i="17"/>
  <c r="E9" i="17"/>
  <c r="D9" i="17"/>
  <c r="H77" i="17" l="1"/>
  <c r="K72" i="17"/>
  <c r="L71" i="17"/>
  <c r="K71" i="17"/>
  <c r="E38" i="17"/>
  <c r="E49" i="17"/>
  <c r="F9" i="17" l="1"/>
  <c r="E23" i="17"/>
  <c r="E42" i="17" l="1"/>
  <c r="E37" i="17"/>
  <c r="D31" i="16" l="1"/>
  <c r="E31" i="16"/>
  <c r="C13" i="17"/>
  <c r="E138" i="17"/>
  <c r="E40" i="16" s="1"/>
  <c r="F40" i="16" s="1"/>
  <c r="D12" i="21" s="1"/>
  <c r="F12" i="21" s="1"/>
  <c r="E144" i="17"/>
  <c r="E46" i="16" s="1"/>
  <c r="F46" i="16" s="1"/>
  <c r="D18" i="21" s="1"/>
  <c r="E147" i="17"/>
  <c r="E49" i="16" s="1"/>
  <c r="F49" i="16" s="1"/>
  <c r="D21" i="21" s="1"/>
  <c r="E148" i="17"/>
  <c r="E50" i="16" s="1"/>
  <c r="F50" i="16" s="1"/>
  <c r="D22" i="21" s="1"/>
  <c r="E149" i="17"/>
  <c r="E51" i="16" s="1"/>
  <c r="F51" i="16" s="1"/>
  <c r="D23" i="21" s="1"/>
  <c r="E150" i="17"/>
  <c r="E52" i="16" s="1"/>
  <c r="F52" i="16" s="1"/>
  <c r="D24" i="21" s="1"/>
  <c r="E151" i="17"/>
  <c r="E53" i="16" s="1"/>
  <c r="F53" i="16" s="1"/>
  <c r="D25" i="21" s="1"/>
  <c r="E25" i="21" s="1"/>
  <c r="E152" i="17"/>
  <c r="E54" i="16" s="1"/>
  <c r="F54" i="16" s="1"/>
  <c r="D26" i="21" s="1"/>
  <c r="E26" i="21" s="1"/>
  <c r="E153" i="17"/>
  <c r="E55" i="16" s="1"/>
  <c r="F55" i="16" s="1"/>
  <c r="D27" i="21" s="1"/>
  <c r="E27" i="21" s="1"/>
  <c r="E155" i="17"/>
  <c r="E57" i="16" s="1"/>
  <c r="F57" i="16" s="1"/>
  <c r="D29" i="21" s="1"/>
  <c r="F29" i="21" s="1"/>
  <c r="E156" i="17"/>
  <c r="E58" i="16" s="1"/>
  <c r="F58" i="16" s="1"/>
  <c r="D30" i="21" s="1"/>
  <c r="E157" i="17"/>
  <c r="E59" i="16" s="1"/>
  <c r="F59" i="16" s="1"/>
  <c r="D31" i="21" s="1"/>
  <c r="E159" i="17"/>
  <c r="E61" i="16" s="1"/>
  <c r="F61" i="16" s="1"/>
  <c r="D33" i="21" s="1"/>
  <c r="E160" i="17"/>
  <c r="E62" i="16" s="1"/>
  <c r="F62" i="16" s="1"/>
  <c r="D34" i="21" s="1"/>
  <c r="E161" i="17"/>
  <c r="E63" i="16" s="1"/>
  <c r="F63" i="16" s="1"/>
  <c r="D35" i="21" s="1"/>
  <c r="E162" i="17"/>
  <c r="E64" i="16" s="1"/>
  <c r="F64" i="16" s="1"/>
  <c r="D36" i="21" s="1"/>
  <c r="E163" i="17"/>
  <c r="E65" i="16" s="1"/>
  <c r="F65" i="16" s="1"/>
  <c r="D37" i="21" s="1"/>
  <c r="E164" i="17"/>
  <c r="E66" i="16" s="1"/>
  <c r="F66" i="16" s="1"/>
  <c r="D38" i="21" s="1"/>
  <c r="E38" i="21" s="1"/>
  <c r="E168" i="17"/>
  <c r="E70" i="16" s="1"/>
  <c r="F70" i="16" s="1"/>
  <c r="D42" i="21" s="1"/>
  <c r="F42" i="21" s="1"/>
  <c r="E176" i="17"/>
  <c r="E78" i="16" s="1"/>
  <c r="F78" i="16" s="1"/>
  <c r="D50" i="21" s="1"/>
  <c r="F50" i="21" s="1"/>
  <c r="E177" i="17"/>
  <c r="E79" i="16" s="1"/>
  <c r="F79" i="16" s="1"/>
  <c r="D51" i="21" s="1"/>
  <c r="D80" i="16"/>
  <c r="C98" i="16"/>
  <c r="G4" i="24"/>
  <c r="D17" i="17"/>
  <c r="E17" i="17"/>
  <c r="F17" i="17" s="1"/>
  <c r="E27" i="17"/>
  <c r="E52" i="17"/>
  <c r="E39" i="17"/>
  <c r="E40" i="17"/>
  <c r="E41" i="17"/>
  <c r="H71" i="17"/>
  <c r="H72" i="17"/>
  <c r="H73" i="17"/>
  <c r="H74" i="17"/>
  <c r="I74" i="17"/>
  <c r="D91" i="17"/>
  <c r="E91" i="17"/>
  <c r="F108" i="17"/>
  <c r="F109" i="17"/>
  <c r="J33" i="17"/>
  <c r="E50" i="17" s="1"/>
  <c r="J32" i="17"/>
  <c r="E13" i="17" l="1"/>
  <c r="D13" i="17"/>
  <c r="E47" i="17"/>
  <c r="E55" i="17"/>
  <c r="J73" i="17"/>
  <c r="K73" i="17" s="1"/>
  <c r="J71" i="17"/>
  <c r="C17" i="17"/>
  <c r="J74" i="17"/>
  <c r="K74" i="17" s="1"/>
  <c r="E42" i="21"/>
  <c r="G42" i="21" s="1"/>
  <c r="H42" i="21" s="1"/>
  <c r="I42" i="21" s="1"/>
  <c r="D41" i="22" s="1"/>
  <c r="D42" i="23" s="1"/>
  <c r="E31" i="21"/>
  <c r="F31" i="21"/>
  <c r="F27" i="21"/>
  <c r="G27" i="21" s="1"/>
  <c r="H27" i="21" s="1"/>
  <c r="I27" i="21" s="1"/>
  <c r="D26" i="22" s="1"/>
  <c r="E26" i="22" s="1"/>
  <c r="F25" i="21"/>
  <c r="G25" i="21" s="1"/>
  <c r="H25" i="21" s="1"/>
  <c r="I25" i="21" s="1"/>
  <c r="D24" i="22" s="1"/>
  <c r="E29" i="21"/>
  <c r="G29" i="21" s="1"/>
  <c r="H29" i="21" s="1"/>
  <c r="I29" i="21" s="1"/>
  <c r="D28" i="22" s="1"/>
  <c r="F37" i="21"/>
  <c r="E12" i="21"/>
  <c r="G12" i="21" s="1"/>
  <c r="F38" i="21"/>
  <c r="G38" i="21" s="1"/>
  <c r="H38" i="21" s="1"/>
  <c r="I38" i="21" s="1"/>
  <c r="D37" i="22" s="1"/>
  <c r="E87" i="22" s="1"/>
  <c r="E50" i="21"/>
  <c r="G50" i="21" s="1"/>
  <c r="H50" i="21" s="1"/>
  <c r="I50" i="21" s="1"/>
  <c r="D49" i="22" s="1"/>
  <c r="D50" i="23" s="1"/>
  <c r="E34" i="21"/>
  <c r="F34" i="21"/>
  <c r="F36" i="21"/>
  <c r="E36" i="21"/>
  <c r="E30" i="21"/>
  <c r="F30" i="21"/>
  <c r="E33" i="21"/>
  <c r="F33" i="21"/>
  <c r="E54" i="17"/>
  <c r="E53" i="17"/>
  <c r="F35" i="21"/>
  <c r="E35" i="21"/>
  <c r="H75" i="17"/>
  <c r="J72" i="17"/>
  <c r="L72" i="17" s="1"/>
  <c r="I75" i="17"/>
  <c r="I77" i="17" s="1"/>
  <c r="F51" i="21"/>
  <c r="E51" i="21"/>
  <c r="F26" i="21"/>
  <c r="G26" i="21" s="1"/>
  <c r="H26" i="21" s="1"/>
  <c r="I26" i="21" s="1"/>
  <c r="D25" i="22" s="1"/>
  <c r="F22" i="21"/>
  <c r="E22" i="21"/>
  <c r="E24" i="21"/>
  <c r="F24" i="21"/>
  <c r="F21" i="21"/>
  <c r="E21" i="21"/>
  <c r="F23" i="21"/>
  <c r="E23" i="21"/>
  <c r="E18" i="21"/>
  <c r="F18" i="21"/>
  <c r="F13" i="17" l="1"/>
  <c r="D61" i="17" s="1"/>
  <c r="D97" i="17" s="1"/>
  <c r="L73" i="17"/>
  <c r="M73" i="17" s="1"/>
  <c r="L74" i="17"/>
  <c r="M74" i="17" s="1"/>
  <c r="F25" i="17"/>
  <c r="M71" i="17"/>
  <c r="F23" i="17"/>
  <c r="M72" i="17"/>
  <c r="G17" i="17"/>
  <c r="H17" i="17" s="1"/>
  <c r="E64" i="17"/>
  <c r="E63" i="17"/>
  <c r="E62" i="17"/>
  <c r="F26" i="17"/>
  <c r="F22" i="17"/>
  <c r="F28" i="17"/>
  <c r="F30" i="17"/>
  <c r="F31" i="17"/>
  <c r="E41" i="22"/>
  <c r="E42" i="23" s="1"/>
  <c r="F29" i="17"/>
  <c r="D91" i="22"/>
  <c r="H42" i="23" s="1"/>
  <c r="G31" i="21"/>
  <c r="H31" i="21" s="1"/>
  <c r="I31" i="21" s="1"/>
  <c r="D30" i="22" s="1"/>
  <c r="E30" i="22" s="1"/>
  <c r="E31" i="23" s="1"/>
  <c r="E99" i="22"/>
  <c r="I50" i="23" s="1"/>
  <c r="E91" i="22"/>
  <c r="I42" i="23" s="1"/>
  <c r="G49" i="22"/>
  <c r="G50" i="23" s="1"/>
  <c r="F41" i="22"/>
  <c r="F42" i="23" s="1"/>
  <c r="E76" i="22"/>
  <c r="I27" i="23" s="1"/>
  <c r="G51" i="21"/>
  <c r="H51" i="21" s="1"/>
  <c r="I51" i="21" s="1"/>
  <c r="D50" i="22" s="1"/>
  <c r="D100" i="22" s="1"/>
  <c r="G36" i="21"/>
  <c r="H36" i="21" s="1"/>
  <c r="I36" i="21" s="1"/>
  <c r="D35" i="22" s="1"/>
  <c r="E85" i="22" s="1"/>
  <c r="G22" i="21"/>
  <c r="H22" i="21" s="1"/>
  <c r="I22" i="21" s="1"/>
  <c r="D21" i="22" s="1"/>
  <c r="F21" i="22" s="1"/>
  <c r="D27" i="23"/>
  <c r="D99" i="22"/>
  <c r="H50" i="23" s="1"/>
  <c r="F26" i="22"/>
  <c r="F27" i="23" s="1"/>
  <c r="E49" i="22"/>
  <c r="E50" i="23" s="1"/>
  <c r="F49" i="22"/>
  <c r="F50" i="23" s="1"/>
  <c r="D76" i="22"/>
  <c r="H27" i="23" s="1"/>
  <c r="G41" i="22"/>
  <c r="G42" i="23" s="1"/>
  <c r="G26" i="22"/>
  <c r="G27" i="23" s="1"/>
  <c r="G33" i="21"/>
  <c r="H33" i="21" s="1"/>
  <c r="I33" i="21" s="1"/>
  <c r="D32" i="22" s="1"/>
  <c r="G32" i="22" s="1"/>
  <c r="G37" i="22"/>
  <c r="G38" i="23" s="1"/>
  <c r="G34" i="21"/>
  <c r="H34" i="21" s="1"/>
  <c r="I34" i="21" s="1"/>
  <c r="D33" i="22" s="1"/>
  <c r="G33" i="22" s="1"/>
  <c r="G18" i="21"/>
  <c r="H18" i="21" s="1"/>
  <c r="I18" i="21" s="1"/>
  <c r="D17" i="22" s="1"/>
  <c r="D18" i="23" s="1"/>
  <c r="H12" i="21"/>
  <c r="I12" i="21" s="1"/>
  <c r="D11" i="22" s="1"/>
  <c r="D38" i="23"/>
  <c r="F37" i="22"/>
  <c r="F38" i="23" s="1"/>
  <c r="G30" i="21"/>
  <c r="H30" i="21" s="1"/>
  <c r="I30" i="21" s="1"/>
  <c r="D29" i="22" s="1"/>
  <c r="E37" i="22"/>
  <c r="E38" i="23" s="1"/>
  <c r="D87" i="22"/>
  <c r="H38" i="23" s="1"/>
  <c r="G24" i="21"/>
  <c r="H24" i="21" s="1"/>
  <c r="I24" i="21" s="1"/>
  <c r="D23" i="22" s="1"/>
  <c r="D24" i="23" s="1"/>
  <c r="G35" i="21"/>
  <c r="H35" i="21" s="1"/>
  <c r="I35" i="21" s="1"/>
  <c r="D34" i="22" s="1"/>
  <c r="E84" i="22" s="1"/>
  <c r="D26" i="23"/>
  <c r="D75" i="22"/>
  <c r="E25" i="22"/>
  <c r="E75" i="22"/>
  <c r="G25" i="22"/>
  <c r="F25" i="22"/>
  <c r="I78" i="17"/>
  <c r="E88" i="17" s="1"/>
  <c r="I80" i="17"/>
  <c r="E90" i="17" s="1"/>
  <c r="H78" i="17"/>
  <c r="D88" i="17" s="1"/>
  <c r="H79" i="17"/>
  <c r="D89" i="17" s="1"/>
  <c r="J75" i="17"/>
  <c r="L75" i="17" s="1"/>
  <c r="E75" i="17" s="1"/>
  <c r="G23" i="21"/>
  <c r="H23" i="21" s="1"/>
  <c r="I23" i="21" s="1"/>
  <c r="D22" i="22" s="1"/>
  <c r="H80" i="17"/>
  <c r="D90" i="17" s="1"/>
  <c r="E51" i="17"/>
  <c r="E78" i="22"/>
  <c r="F28" i="22"/>
  <c r="G28" i="22"/>
  <c r="D78" i="22"/>
  <c r="E28" i="22"/>
  <c r="D29" i="23"/>
  <c r="I38" i="23"/>
  <c r="I79" i="17"/>
  <c r="E89" i="17" s="1"/>
  <c r="E27" i="23"/>
  <c r="G21" i="21"/>
  <c r="H21" i="21" s="1"/>
  <c r="I21" i="21" s="1"/>
  <c r="D20" i="22" s="1"/>
  <c r="D25" i="23"/>
  <c r="E74" i="22"/>
  <c r="F24" i="22"/>
  <c r="G24" i="22"/>
  <c r="E24" i="22"/>
  <c r="D74" i="22"/>
  <c r="E72" i="17" l="1"/>
  <c r="G13" i="17"/>
  <c r="D62" i="17" s="1"/>
  <c r="E65" i="17"/>
  <c r="D64" i="17"/>
  <c r="E21" i="22"/>
  <c r="E22" i="23" s="1"/>
  <c r="D31" i="23"/>
  <c r="E50" i="22"/>
  <c r="E51" i="23" s="1"/>
  <c r="G50" i="22"/>
  <c r="G51" i="23" s="1"/>
  <c r="D71" i="22"/>
  <c r="H22" i="23" s="1"/>
  <c r="E33" i="22"/>
  <c r="E34" i="23" s="1"/>
  <c r="D51" i="23"/>
  <c r="D85" i="22"/>
  <c r="H36" i="23" s="1"/>
  <c r="E35" i="22"/>
  <c r="E36" i="23" s="1"/>
  <c r="F35" i="22"/>
  <c r="F36" i="23" s="1"/>
  <c r="G30" i="22"/>
  <c r="G31" i="23" s="1"/>
  <c r="E80" i="22"/>
  <c r="I31" i="23" s="1"/>
  <c r="D36" i="23"/>
  <c r="G35" i="22"/>
  <c r="G36" i="23" s="1"/>
  <c r="F50" i="22"/>
  <c r="F51" i="23" s="1"/>
  <c r="E100" i="22"/>
  <c r="D80" i="22"/>
  <c r="H31" i="23" s="1"/>
  <c r="E83" i="22"/>
  <c r="I34" i="23" s="1"/>
  <c r="F23" i="22"/>
  <c r="F24" i="23" s="1"/>
  <c r="F30" i="22"/>
  <c r="F31" i="23" s="1"/>
  <c r="D22" i="23"/>
  <c r="G21" i="22"/>
  <c r="G22" i="23" s="1"/>
  <c r="E71" i="22"/>
  <c r="I22" i="23" s="1"/>
  <c r="D33" i="23"/>
  <c r="F32" i="22"/>
  <c r="F33" i="23" s="1"/>
  <c r="D82" i="22"/>
  <c r="H33" i="23" s="1"/>
  <c r="E82" i="22"/>
  <c r="I33" i="23" s="1"/>
  <c r="E32" i="22"/>
  <c r="E33" i="23" s="1"/>
  <c r="E17" i="22"/>
  <c r="E18" i="23" s="1"/>
  <c r="G23" i="22"/>
  <c r="G24" i="23" s="1"/>
  <c r="D83" i="22"/>
  <c r="H34" i="23" s="1"/>
  <c r="E67" i="22"/>
  <c r="I18" i="23" s="1"/>
  <c r="D73" i="22"/>
  <c r="H24" i="23" s="1"/>
  <c r="D34" i="23"/>
  <c r="F33" i="22"/>
  <c r="F34" i="23" s="1"/>
  <c r="D67" i="22"/>
  <c r="H18" i="23" s="1"/>
  <c r="K75" i="17"/>
  <c r="D75" i="17" s="1"/>
  <c r="G34" i="22"/>
  <c r="G35" i="23" s="1"/>
  <c r="D84" i="22"/>
  <c r="H35" i="23" s="1"/>
  <c r="F34" i="22"/>
  <c r="F35" i="23" s="1"/>
  <c r="D35" i="23"/>
  <c r="E29" i="22"/>
  <c r="E30" i="23" s="1"/>
  <c r="G29" i="22"/>
  <c r="G30" i="23" s="1"/>
  <c r="F29" i="22"/>
  <c r="F30" i="23" s="1"/>
  <c r="E79" i="22"/>
  <c r="I30" i="23" s="1"/>
  <c r="D30" i="23"/>
  <c r="G11" i="22"/>
  <c r="G12" i="23" s="1"/>
  <c r="E61" i="22"/>
  <c r="I12" i="23" s="1"/>
  <c r="E11" i="22"/>
  <c r="E12" i="23" s="1"/>
  <c r="D61" i="22"/>
  <c r="H12" i="23" s="1"/>
  <c r="D12" i="23"/>
  <c r="D79" i="22"/>
  <c r="H30" i="23" s="1"/>
  <c r="E34" i="22"/>
  <c r="E35" i="23" s="1"/>
  <c r="F11" i="22"/>
  <c r="F12" i="23" s="1"/>
  <c r="G17" i="22"/>
  <c r="G18" i="23" s="1"/>
  <c r="F17" i="22"/>
  <c r="F18" i="23" s="1"/>
  <c r="E73" i="22"/>
  <c r="I24" i="23" s="1"/>
  <c r="E23" i="22"/>
  <c r="E24" i="23" s="1"/>
  <c r="E73" i="17"/>
  <c r="E99" i="17" s="1"/>
  <c r="F119" i="17" s="1"/>
  <c r="E74" i="17"/>
  <c r="E100" i="17" s="1"/>
  <c r="F129" i="17" s="1"/>
  <c r="E25" i="23"/>
  <c r="I35" i="23"/>
  <c r="G29" i="23"/>
  <c r="I81" i="17"/>
  <c r="E26" i="23"/>
  <c r="G25" i="23"/>
  <c r="E20" i="22"/>
  <c r="D21" i="23"/>
  <c r="G20" i="22"/>
  <c r="E70" i="22"/>
  <c r="D70" i="22"/>
  <c r="F20" i="22"/>
  <c r="F29" i="23"/>
  <c r="D72" i="22"/>
  <c r="E22" i="22"/>
  <c r="D23" i="23"/>
  <c r="G22" i="22"/>
  <c r="E72" i="22"/>
  <c r="F22" i="22"/>
  <c r="F26" i="23"/>
  <c r="H26" i="23"/>
  <c r="G33" i="23"/>
  <c r="F25" i="23"/>
  <c r="E29" i="23"/>
  <c r="I29" i="23"/>
  <c r="G34" i="23"/>
  <c r="H81" i="17"/>
  <c r="D87" i="17"/>
  <c r="H51" i="23"/>
  <c r="G26" i="23"/>
  <c r="H25" i="23"/>
  <c r="I25" i="23"/>
  <c r="I36" i="23"/>
  <c r="H29" i="23"/>
  <c r="F22" i="23"/>
  <c r="I26" i="23"/>
  <c r="I51" i="23" l="1"/>
  <c r="D63" i="17"/>
  <c r="H13" i="17"/>
  <c r="M75" i="17"/>
  <c r="E98" i="17"/>
  <c r="E101" i="17" s="1"/>
  <c r="H21" i="23"/>
  <c r="E21" i="23"/>
  <c r="F23" i="23"/>
  <c r="E23" i="23"/>
  <c r="I21" i="23"/>
  <c r="I23" i="23"/>
  <c r="H23" i="23"/>
  <c r="G21" i="23"/>
  <c r="F120" i="17"/>
  <c r="F124" i="17"/>
  <c r="F122" i="17"/>
  <c r="F121" i="17"/>
  <c r="F127" i="17"/>
  <c r="F128" i="17"/>
  <c r="F126" i="17"/>
  <c r="F125" i="17"/>
  <c r="F123" i="17"/>
  <c r="G23" i="23"/>
  <c r="F21" i="23"/>
  <c r="F116" i="17"/>
  <c r="F118" i="17"/>
  <c r="F114" i="17"/>
  <c r="F115" i="17"/>
  <c r="F117" i="17"/>
  <c r="F97" i="17" l="1"/>
  <c r="D65" i="17"/>
  <c r="D73" i="17"/>
  <c r="D99" i="17" s="1"/>
  <c r="D72" i="17"/>
  <c r="D98" i="17" s="1"/>
  <c r="D74" i="17"/>
  <c r="D100" i="17" s="1"/>
  <c r="F113" i="17"/>
  <c r="F110" i="17" s="1"/>
  <c r="E109" i="17" l="1"/>
  <c r="G109" i="17" s="1"/>
  <c r="F100" i="17"/>
  <c r="E129" i="17"/>
  <c r="E123" i="17" s="1"/>
  <c r="G123" i="17" s="1"/>
  <c r="E140" i="17" s="1"/>
  <c r="E42" i="16" s="1"/>
  <c r="F42" i="16" s="1"/>
  <c r="D14" i="21" s="1"/>
  <c r="F14" i="21" s="1"/>
  <c r="F112" i="17"/>
  <c r="E165" i="17"/>
  <c r="E67" i="16" s="1"/>
  <c r="F67" i="16" s="1"/>
  <c r="D39" i="21" s="1"/>
  <c r="F111" i="17"/>
  <c r="E119" i="17"/>
  <c r="F99" i="17"/>
  <c r="E113" i="17"/>
  <c r="E110" i="17" s="1"/>
  <c r="F98" i="17"/>
  <c r="D101" i="17"/>
  <c r="E108" i="17" l="1"/>
  <c r="G108" i="17" s="1"/>
  <c r="E173" i="17" s="1"/>
  <c r="E75" i="16" s="1"/>
  <c r="F75" i="16" s="1"/>
  <c r="D47" i="21" s="1"/>
  <c r="E47" i="21" s="1"/>
  <c r="E122" i="17"/>
  <c r="G122" i="17" s="1"/>
  <c r="E139" i="17" s="1"/>
  <c r="E41" i="16" s="1"/>
  <c r="F41" i="16" s="1"/>
  <c r="D13" i="21" s="1"/>
  <c r="E13" i="21" s="1"/>
  <c r="E126" i="17"/>
  <c r="G126" i="17" s="1"/>
  <c r="E154" i="17" s="1"/>
  <c r="E56" i="16" s="1"/>
  <c r="F56" i="16" s="1"/>
  <c r="D28" i="21" s="1"/>
  <c r="F28" i="21" s="1"/>
  <c r="E14" i="21"/>
  <c r="G14" i="21" s="1"/>
  <c r="H14" i="21" s="1"/>
  <c r="I14" i="21" s="1"/>
  <c r="D13" i="22" s="1"/>
  <c r="D14" i="23" s="1"/>
  <c r="E125" i="17"/>
  <c r="G125" i="17" s="1"/>
  <c r="E145" i="17" s="1"/>
  <c r="E47" i="16" s="1"/>
  <c r="F47" i="16" s="1"/>
  <c r="D19" i="21" s="1"/>
  <c r="F19" i="21" s="1"/>
  <c r="E128" i="17"/>
  <c r="G128" i="17" s="1"/>
  <c r="E167" i="17" s="1"/>
  <c r="E69" i="16" s="1"/>
  <c r="F69" i="16" s="1"/>
  <c r="D41" i="21" s="1"/>
  <c r="F41" i="21" s="1"/>
  <c r="E127" i="17"/>
  <c r="G127" i="17" s="1"/>
  <c r="E124" i="17"/>
  <c r="G124" i="17" s="1"/>
  <c r="E141" i="17" s="1"/>
  <c r="E43" i="16" s="1"/>
  <c r="F43" i="16" s="1"/>
  <c r="D15" i="21" s="1"/>
  <c r="E15" i="21" s="1"/>
  <c r="G129" i="17"/>
  <c r="E120" i="17"/>
  <c r="G120" i="17" s="1"/>
  <c r="E121" i="17"/>
  <c r="G121" i="17" s="1"/>
  <c r="E137" i="17" s="1"/>
  <c r="E39" i="16" s="1"/>
  <c r="F39" i="16" s="1"/>
  <c r="D11" i="21" s="1"/>
  <c r="G110" i="17"/>
  <c r="E143" i="17" s="1"/>
  <c r="E45" i="16" s="1"/>
  <c r="F45" i="16" s="1"/>
  <c r="D17" i="21" s="1"/>
  <c r="E118" i="17"/>
  <c r="G118" i="17" s="1"/>
  <c r="E175" i="17" s="1"/>
  <c r="E77" i="16" s="1"/>
  <c r="F77" i="16" s="1"/>
  <c r="D49" i="21" s="1"/>
  <c r="F49" i="21" s="1"/>
  <c r="E115" i="17"/>
  <c r="G115" i="17" s="1"/>
  <c r="E170" i="17" s="1"/>
  <c r="E72" i="16" s="1"/>
  <c r="F72" i="16" s="1"/>
  <c r="D44" i="21" s="1"/>
  <c r="E44" i="21" s="1"/>
  <c r="E116" i="17"/>
  <c r="G116" i="17" s="1"/>
  <c r="E114" i="17"/>
  <c r="G114" i="17" s="1"/>
  <c r="E169" i="17" s="1"/>
  <c r="E71" i="16" s="1"/>
  <c r="F71" i="16" s="1"/>
  <c r="D43" i="21" s="1"/>
  <c r="E43" i="21" s="1"/>
  <c r="E117" i="17"/>
  <c r="G117" i="17" s="1"/>
  <c r="E174" i="17" s="1"/>
  <c r="E76" i="16" s="1"/>
  <c r="F76" i="16" s="1"/>
  <c r="D48" i="21" s="1"/>
  <c r="E48" i="21" s="1"/>
  <c r="G119" i="17"/>
  <c r="E171" i="17"/>
  <c r="E73" i="16" s="1"/>
  <c r="F73" i="16" s="1"/>
  <c r="D45" i="21" s="1"/>
  <c r="F45" i="21" s="1"/>
  <c r="F101" i="17"/>
  <c r="E112" i="17"/>
  <c r="G112" i="17" s="1"/>
  <c r="G113" i="17"/>
  <c r="E111" i="17"/>
  <c r="G111" i="17" s="1"/>
  <c r="E39" i="21"/>
  <c r="F39" i="21"/>
  <c r="E172" i="17" l="1"/>
  <c r="E74" i="16" s="1"/>
  <c r="F74" i="16" s="1"/>
  <c r="D46" i="21" s="1"/>
  <c r="F46" i="21" s="1"/>
  <c r="E142" i="17"/>
  <c r="E44" i="16" s="1"/>
  <c r="F44" i="16" s="1"/>
  <c r="D16" i="21" s="1"/>
  <c r="E16" i="21" s="1"/>
  <c r="E146" i="17"/>
  <c r="E48" i="16" s="1"/>
  <c r="F48" i="16" s="1"/>
  <c r="D20" i="21" s="1"/>
  <c r="E20" i="21" s="1"/>
  <c r="E136" i="17"/>
  <c r="E38" i="16" s="1"/>
  <c r="F38" i="16" s="1"/>
  <c r="F13" i="21"/>
  <c r="G13" i="21" s="1"/>
  <c r="H13" i="21" s="1"/>
  <c r="I13" i="21" s="1"/>
  <c r="D12" i="22" s="1"/>
  <c r="D62" i="22" s="1"/>
  <c r="H13" i="23" s="1"/>
  <c r="E19" i="21"/>
  <c r="G19" i="21" s="1"/>
  <c r="H19" i="21" s="1"/>
  <c r="I19" i="21" s="1"/>
  <c r="D18" i="22" s="1"/>
  <c r="E18" i="22" s="1"/>
  <c r="E19" i="23" s="1"/>
  <c r="E158" i="17"/>
  <c r="E60" i="16" s="1"/>
  <c r="F60" i="16" s="1"/>
  <c r="D32" i="21" s="1"/>
  <c r="E32" i="21" s="1"/>
  <c r="E41" i="21"/>
  <c r="G41" i="21" s="1"/>
  <c r="H41" i="21" s="1"/>
  <c r="I41" i="21" s="1"/>
  <c r="D40" i="22" s="1"/>
  <c r="D41" i="23" s="1"/>
  <c r="F15" i="21"/>
  <c r="G15" i="21" s="1"/>
  <c r="H15" i="21" s="1"/>
  <c r="I15" i="21" s="1"/>
  <c r="D14" i="22" s="1"/>
  <c r="G14" i="22" s="1"/>
  <c r="G15" i="23" s="1"/>
  <c r="E49" i="21"/>
  <c r="G49" i="21" s="1"/>
  <c r="H49" i="21" s="1"/>
  <c r="I49" i="21" s="1"/>
  <c r="D48" i="22" s="1"/>
  <c r="D98" i="22" s="1"/>
  <c r="H49" i="23" s="1"/>
  <c r="F17" i="21"/>
  <c r="E17" i="21"/>
  <c r="F44" i="21"/>
  <c r="G44" i="21" s="1"/>
  <c r="H44" i="21" s="1"/>
  <c r="I44" i="21" s="1"/>
  <c r="D43" i="22" s="1"/>
  <c r="E93" i="22" s="1"/>
  <c r="I44" i="23" s="1"/>
  <c r="E28" i="21"/>
  <c r="G28" i="21" s="1"/>
  <c r="H28" i="21" s="1"/>
  <c r="I28" i="21" s="1"/>
  <c r="D27" i="22" s="1"/>
  <c r="G27" i="22" s="1"/>
  <c r="G28" i="23" s="1"/>
  <c r="E166" i="17"/>
  <c r="E68" i="16" s="1"/>
  <c r="F68" i="16" s="1"/>
  <c r="D40" i="21" s="1"/>
  <c r="F43" i="21"/>
  <c r="G43" i="21" s="1"/>
  <c r="H43" i="21" s="1"/>
  <c r="I43" i="21" s="1"/>
  <c r="D42" i="22" s="1"/>
  <c r="E92" i="22" s="1"/>
  <c r="I43" i="23" s="1"/>
  <c r="F48" i="21"/>
  <c r="G48" i="21" s="1"/>
  <c r="H48" i="21" s="1"/>
  <c r="I48" i="21" s="1"/>
  <c r="D47" i="22" s="1"/>
  <c r="F47" i="22" s="1"/>
  <c r="E11" i="21"/>
  <c r="F11" i="21"/>
  <c r="E45" i="21"/>
  <c r="G45" i="21" s="1"/>
  <c r="H45" i="21" s="1"/>
  <c r="I45" i="21" s="1"/>
  <c r="D44" i="22" s="1"/>
  <c r="D45" i="23" s="1"/>
  <c r="F47" i="21"/>
  <c r="G47" i="21" s="1"/>
  <c r="E63" i="22"/>
  <c r="I14" i="23" s="1"/>
  <c r="G13" i="22"/>
  <c r="G14" i="23" s="1"/>
  <c r="F13" i="22"/>
  <c r="F14" i="23" s="1"/>
  <c r="E13" i="22"/>
  <c r="E14" i="23" s="1"/>
  <c r="D63" i="22"/>
  <c r="H14" i="23" s="1"/>
  <c r="G39" i="21"/>
  <c r="H39" i="21" s="1"/>
  <c r="I39" i="21" s="1"/>
  <c r="D38" i="22" s="1"/>
  <c r="F38" i="22" s="1"/>
  <c r="F16" i="21" l="1"/>
  <c r="G16" i="21" s="1"/>
  <c r="H16" i="21" s="1"/>
  <c r="I16" i="21" s="1"/>
  <c r="D15" i="22" s="1"/>
  <c r="D16" i="23" s="1"/>
  <c r="F20" i="21"/>
  <c r="G20" i="21" s="1"/>
  <c r="H20" i="21" s="1"/>
  <c r="I20" i="21" s="1"/>
  <c r="D19" i="22" s="1"/>
  <c r="D20" i="23" s="1"/>
  <c r="G18" i="22"/>
  <c r="G19" i="23" s="1"/>
  <c r="H47" i="21"/>
  <c r="I47" i="21" s="1"/>
  <c r="D46" i="22" s="1"/>
  <c r="D68" i="22"/>
  <c r="H19" i="23" s="1"/>
  <c r="D19" i="23"/>
  <c r="E68" i="22"/>
  <c r="I19" i="23" s="1"/>
  <c r="F18" i="22"/>
  <c r="F19" i="23" s="1"/>
  <c r="G40" i="22"/>
  <c r="G41" i="23" s="1"/>
  <c r="F40" i="22"/>
  <c r="F41" i="23" s="1"/>
  <c r="D64" i="22"/>
  <c r="H15" i="23" s="1"/>
  <c r="D13" i="23"/>
  <c r="G12" i="22"/>
  <c r="G13" i="23" s="1"/>
  <c r="E12" i="22"/>
  <c r="E13" i="23" s="1"/>
  <c r="E62" i="22"/>
  <c r="I13" i="23" s="1"/>
  <c r="F12" i="22"/>
  <c r="F13" i="23" s="1"/>
  <c r="F32" i="21"/>
  <c r="G32" i="21" s="1"/>
  <c r="H32" i="21" s="1"/>
  <c r="I32" i="21" s="1"/>
  <c r="D31" i="22" s="1"/>
  <c r="F31" i="22" s="1"/>
  <c r="F32" i="23" s="1"/>
  <c r="E98" i="22"/>
  <c r="I49" i="23" s="1"/>
  <c r="D15" i="23"/>
  <c r="F14" i="22"/>
  <c r="F15" i="23" s="1"/>
  <c r="D90" i="22"/>
  <c r="H41" i="23" s="1"/>
  <c r="E14" i="22"/>
  <c r="E15" i="23" s="1"/>
  <c r="E64" i="22"/>
  <c r="I15" i="23" s="1"/>
  <c r="E40" i="22"/>
  <c r="E41" i="23" s="1"/>
  <c r="E90" i="22"/>
  <c r="I41" i="23" s="1"/>
  <c r="E48" i="22"/>
  <c r="E49" i="23" s="1"/>
  <c r="G48" i="22"/>
  <c r="G49" i="23" s="1"/>
  <c r="D49" i="23"/>
  <c r="F48" i="22"/>
  <c r="F49" i="23" s="1"/>
  <c r="E43" i="22"/>
  <c r="E44" i="23" s="1"/>
  <c r="G42" i="22"/>
  <c r="G43" i="23" s="1"/>
  <c r="D93" i="22"/>
  <c r="H44" i="23" s="1"/>
  <c r="F42" i="22"/>
  <c r="F43" i="23" s="1"/>
  <c r="G43" i="22"/>
  <c r="G44" i="23" s="1"/>
  <c r="F43" i="22"/>
  <c r="F44" i="23" s="1"/>
  <c r="G17" i="21"/>
  <c r="H17" i="21" s="1"/>
  <c r="I17" i="21" s="1"/>
  <c r="D16" i="22" s="1"/>
  <c r="F16" i="22" s="1"/>
  <c r="F17" i="23" s="1"/>
  <c r="E40" i="21"/>
  <c r="D43" i="23"/>
  <c r="D92" i="22"/>
  <c r="H43" i="23" s="1"/>
  <c r="E42" i="22"/>
  <c r="E43" i="23" s="1"/>
  <c r="D44" i="23"/>
  <c r="F44" i="22"/>
  <c r="F45" i="23" s="1"/>
  <c r="E80" i="16"/>
  <c r="E46" i="21"/>
  <c r="G46" i="21" s="1"/>
  <c r="D94" i="22"/>
  <c r="H45" i="23" s="1"/>
  <c r="E94" i="22"/>
  <c r="I45" i="23" s="1"/>
  <c r="G44" i="22"/>
  <c r="G45" i="23" s="1"/>
  <c r="E44" i="22"/>
  <c r="E45" i="23" s="1"/>
  <c r="G11" i="21"/>
  <c r="H11" i="21" s="1"/>
  <c r="I11" i="21" s="1"/>
  <c r="D10" i="22" s="1"/>
  <c r="G10" i="22" s="1"/>
  <c r="G11" i="23" s="1"/>
  <c r="E27" i="22"/>
  <c r="E28" i="23" s="1"/>
  <c r="F27" i="22"/>
  <c r="F28" i="23" s="1"/>
  <c r="D28" i="23"/>
  <c r="E77" i="22"/>
  <c r="I28" i="23" s="1"/>
  <c r="E88" i="22"/>
  <c r="I39" i="23" s="1"/>
  <c r="D77" i="22"/>
  <c r="H28" i="23" s="1"/>
  <c r="D97" i="22"/>
  <c r="H48" i="23" s="1"/>
  <c r="G47" i="22"/>
  <c r="G48" i="23" s="1"/>
  <c r="D10" i="21"/>
  <c r="E10" i="21" s="1"/>
  <c r="F80" i="16"/>
  <c r="D88" i="22"/>
  <c r="H39" i="23" s="1"/>
  <c r="E97" i="22"/>
  <c r="I48" i="23" s="1"/>
  <c r="D39" i="23"/>
  <c r="E47" i="22"/>
  <c r="E48" i="23" s="1"/>
  <c r="D48" i="23"/>
  <c r="E38" i="22"/>
  <c r="E39" i="23" s="1"/>
  <c r="G38" i="22"/>
  <c r="G39" i="23" s="1"/>
  <c r="F39" i="23"/>
  <c r="F48" i="23"/>
  <c r="G15" i="22" l="1"/>
  <c r="G16" i="23" s="1"/>
  <c r="E15" i="22"/>
  <c r="E16" i="23" s="1"/>
  <c r="D65" i="22"/>
  <c r="H16" i="23" s="1"/>
  <c r="F15" i="22"/>
  <c r="F16" i="23" s="1"/>
  <c r="E65" i="22"/>
  <c r="I16" i="23" s="1"/>
  <c r="D69" i="22"/>
  <c r="H20" i="23" s="1"/>
  <c r="E69" i="22"/>
  <c r="I20" i="23" s="1"/>
  <c r="G19" i="22"/>
  <c r="G20" i="23" s="1"/>
  <c r="E19" i="22"/>
  <c r="E20" i="23" s="1"/>
  <c r="F19" i="22"/>
  <c r="F20" i="23" s="1"/>
  <c r="E46" i="22"/>
  <c r="E47" i="23" s="1"/>
  <c r="F46" i="22"/>
  <c r="F47" i="23" s="1"/>
  <c r="D47" i="23"/>
  <c r="G46" i="22"/>
  <c r="G47" i="23" s="1"/>
  <c r="E96" i="22"/>
  <c r="I47" i="23" s="1"/>
  <c r="D96" i="22"/>
  <c r="H47" i="23" s="1"/>
  <c r="H46" i="21"/>
  <c r="I46" i="21" s="1"/>
  <c r="D45" i="22" s="1"/>
  <c r="D32" i="23"/>
  <c r="E31" i="22"/>
  <c r="E32" i="23" s="1"/>
  <c r="D81" i="22"/>
  <c r="H32" i="23" s="1"/>
  <c r="G31" i="22"/>
  <c r="G32" i="23" s="1"/>
  <c r="E81" i="22"/>
  <c r="I32" i="23" s="1"/>
  <c r="D66" i="22"/>
  <c r="H17" i="23" s="1"/>
  <c r="E66" i="22"/>
  <c r="I17" i="23" s="1"/>
  <c r="D17" i="23"/>
  <c r="E16" i="22"/>
  <c r="E17" i="23" s="1"/>
  <c r="G16" i="22"/>
  <c r="G17" i="23" s="1"/>
  <c r="F10" i="21"/>
  <c r="E52" i="21"/>
  <c r="E37" i="21" s="1"/>
  <c r="G37" i="21" s="1"/>
  <c r="E60" i="22"/>
  <c r="I11" i="23" s="1"/>
  <c r="F10" i="22"/>
  <c r="F11" i="23" s="1"/>
  <c r="E10" i="22"/>
  <c r="E11" i="23" s="1"/>
  <c r="D11" i="23"/>
  <c r="D60" i="22"/>
  <c r="H11" i="23" s="1"/>
  <c r="F10" i="25"/>
  <c r="D52" i="21"/>
  <c r="E95" i="22" l="1"/>
  <c r="I46" i="23" s="1"/>
  <c r="F45" i="22"/>
  <c r="F46" i="23" s="1"/>
  <c r="E45" i="22"/>
  <c r="E46" i="23" s="1"/>
  <c r="G45" i="22"/>
  <c r="G46" i="23" s="1"/>
  <c r="D46" i="23"/>
  <c r="D95" i="22"/>
  <c r="H46" i="23" s="1"/>
  <c r="F52" i="21"/>
  <c r="F40" i="21" s="1"/>
  <c r="G40" i="21" s="1"/>
  <c r="G10" i="21"/>
  <c r="H37" i="21"/>
  <c r="I37" i="21" s="1"/>
  <c r="D36" i="22" s="1"/>
  <c r="G52" i="21" l="1"/>
  <c r="H10" i="21"/>
  <c r="I10" i="21" s="1"/>
  <c r="F36" i="22"/>
  <c r="F37" i="23" s="1"/>
  <c r="E36" i="22"/>
  <c r="E37" i="23" s="1"/>
  <c r="D37" i="23"/>
  <c r="E86" i="22"/>
  <c r="I37" i="23" s="1"/>
  <c r="G36" i="22"/>
  <c r="G37" i="23" s="1"/>
  <c r="D86" i="22"/>
  <c r="H37" i="23" s="1"/>
  <c r="H40" i="21" l="1"/>
  <c r="I40" i="21" s="1"/>
  <c r="D39" i="22" s="1"/>
  <c r="H52" i="21" l="1"/>
  <c r="D89" i="22"/>
  <c r="H40" i="23" s="1"/>
  <c r="E39" i="22"/>
  <c r="E40" i="23" s="1"/>
  <c r="D40" i="23"/>
  <c r="E89" i="22"/>
  <c r="I40" i="23" s="1"/>
  <c r="G39" i="22"/>
  <c r="G40" i="23" s="1"/>
  <c r="F39" i="22"/>
  <c r="F40" i="23" s="1"/>
  <c r="I52" i="21"/>
  <c r="C21" i="25" s="1"/>
  <c r="D9" i="22"/>
  <c r="E59" i="22" l="1"/>
  <c r="D59" i="22"/>
  <c r="E9" i="22"/>
  <c r="H9" i="22" a="1"/>
  <c r="F9" i="22"/>
  <c r="D10" i="23"/>
  <c r="D52" i="23" s="1"/>
  <c r="G9" i="22"/>
  <c r="D51" i="22"/>
  <c r="G8" i="24" s="1"/>
  <c r="H10" i="23" l="1"/>
  <c r="H52" i="23" s="1"/>
  <c r="D101" i="22"/>
  <c r="E10" i="23"/>
  <c r="E52" i="23" s="1"/>
  <c r="E51" i="22"/>
  <c r="F51" i="22"/>
  <c r="G12" i="24" s="1"/>
  <c r="F10" i="23"/>
  <c r="F52" i="23" s="1"/>
  <c r="G10" i="23"/>
  <c r="G52" i="23" s="1"/>
  <c r="G51" i="22"/>
  <c r="I10" i="23"/>
  <c r="I52" i="23" s="1"/>
  <c r="E101" i="22"/>
  <c r="H34" i="22"/>
  <c r="I34" i="22" s="1"/>
  <c r="H41" i="22"/>
  <c r="I41" i="22" s="1"/>
  <c r="H50" i="22"/>
  <c r="I50" i="22" s="1"/>
  <c r="H49" i="22"/>
  <c r="I49" i="22" s="1"/>
  <c r="H11" i="22"/>
  <c r="I11" i="22" s="1"/>
  <c r="H32" i="22"/>
  <c r="I32" i="22" s="1"/>
  <c r="H16" i="22"/>
  <c r="I16" i="22" s="1"/>
  <c r="H48" i="22"/>
  <c r="I48" i="22" s="1"/>
  <c r="H10" i="22"/>
  <c r="I10" i="22" s="1"/>
  <c r="H46" i="22"/>
  <c r="I46" i="22" s="1"/>
  <c r="H23" i="22"/>
  <c r="I23" i="22" s="1"/>
  <c r="H36" i="22"/>
  <c r="I36" i="22" s="1"/>
  <c r="H37" i="22"/>
  <c r="I37" i="22" s="1"/>
  <c r="H22" i="22"/>
  <c r="I22" i="22" s="1"/>
  <c r="H33" i="22"/>
  <c r="I33" i="22" s="1"/>
  <c r="H21" i="22"/>
  <c r="I21" i="22" s="1"/>
  <c r="H19" i="22"/>
  <c r="I19" i="22" s="1"/>
  <c r="H14" i="22"/>
  <c r="I14" i="22" s="1"/>
  <c r="H29" i="22"/>
  <c r="I29" i="22" s="1"/>
  <c r="H31" i="22"/>
  <c r="I31" i="22" s="1"/>
  <c r="H18" i="22"/>
  <c r="I18" i="22" s="1"/>
  <c r="H20" i="22"/>
  <c r="I20" i="22" s="1"/>
  <c r="H26" i="22"/>
  <c r="I26" i="22" s="1"/>
  <c r="H17" i="22"/>
  <c r="I17" i="22" s="1"/>
  <c r="H40" i="22"/>
  <c r="I40" i="22" s="1"/>
  <c r="H24" i="22"/>
  <c r="I24" i="22" s="1"/>
  <c r="H35" i="22"/>
  <c r="I35" i="22" s="1"/>
  <c r="H27" i="22"/>
  <c r="I27" i="22" s="1"/>
  <c r="H30" i="22"/>
  <c r="I30" i="22" s="1"/>
  <c r="H38" i="22"/>
  <c r="I38" i="22" s="1"/>
  <c r="H39" i="22"/>
  <c r="I39" i="22" s="1"/>
  <c r="H43" i="22"/>
  <c r="I43" i="22" s="1"/>
  <c r="H28" i="22"/>
  <c r="I28" i="22" s="1"/>
  <c r="H15" i="22"/>
  <c r="I15" i="22" s="1"/>
  <c r="H44" i="22"/>
  <c r="I44" i="22" s="1"/>
  <c r="H47" i="22"/>
  <c r="I47" i="22" s="1"/>
  <c r="H45" i="22"/>
  <c r="I45" i="22" s="1"/>
  <c r="H25" i="22"/>
  <c r="I25" i="22" s="1"/>
  <c r="H12" i="22"/>
  <c r="I12" i="22" s="1"/>
  <c r="H13" i="22"/>
  <c r="I13" i="22" s="1"/>
  <c r="H9" i="22"/>
  <c r="I9" i="22" s="1"/>
  <c r="H42" i="22"/>
  <c r="I42" i="22" s="1"/>
  <c r="G28" i="25" l="1"/>
  <c r="G14" i="24"/>
  <c r="H51" i="22"/>
  <c r="C33" i="25" s="1"/>
  <c r="G10" i="24"/>
  <c r="E28" i="25"/>
  <c r="G18" i="24"/>
  <c r="K28" i="25"/>
  <c r="J28" i="25"/>
  <c r="G16" i="24"/>
  <c r="J9" i="22" l="1" a="1"/>
  <c r="I51" i="22"/>
  <c r="C39" i="25" s="1"/>
  <c r="F39" i="25" s="1"/>
  <c r="J9" i="22" l="1"/>
  <c r="J26" i="22"/>
  <c r="J50" i="22"/>
  <c r="J17" i="22"/>
  <c r="J34" i="22"/>
  <c r="J45" i="22"/>
  <c r="J46" i="22"/>
  <c r="J28" i="22"/>
  <c r="J13" i="22"/>
  <c r="J23" i="22"/>
  <c r="J32" i="22"/>
  <c r="J30" i="22"/>
  <c r="J40" i="22"/>
  <c r="J12" i="22"/>
  <c r="J48" i="22"/>
  <c r="J18" i="22"/>
  <c r="J11" i="22"/>
  <c r="J15" i="22"/>
  <c r="J25" i="22"/>
  <c r="J10" i="22"/>
  <c r="J39" i="22"/>
  <c r="J49" i="22"/>
  <c r="J24" i="22"/>
  <c r="J20" i="22"/>
  <c r="J35" i="22"/>
  <c r="J47" i="22"/>
  <c r="J19" i="22"/>
  <c r="J41" i="22"/>
  <c r="J38" i="22"/>
  <c r="J22" i="22"/>
  <c r="J21" i="22"/>
  <c r="J37" i="22"/>
  <c r="J44" i="22"/>
  <c r="J14" i="22"/>
  <c r="J43" i="22"/>
  <c r="J29" i="22"/>
  <c r="J31" i="22"/>
  <c r="J27" i="22"/>
  <c r="J36" i="22"/>
  <c r="J16" i="22"/>
  <c r="J33" i="22"/>
  <c r="J42" i="22"/>
  <c r="M44" i="22" l="1"/>
  <c r="K44" i="22"/>
  <c r="K45" i="23" s="1"/>
  <c r="L44" i="22"/>
  <c r="L45" i="23" s="1"/>
  <c r="G94" i="22"/>
  <c r="O45" i="23" s="1"/>
  <c r="F94" i="22"/>
  <c r="N45" i="23" s="1"/>
  <c r="J45" i="23"/>
  <c r="M41" i="22"/>
  <c r="K41" i="22"/>
  <c r="K42" i="23" s="1"/>
  <c r="J42" i="23"/>
  <c r="G91" i="22"/>
  <c r="O42" i="23" s="1"/>
  <c r="L41" i="22"/>
  <c r="L42" i="23" s="1"/>
  <c r="F91" i="22"/>
  <c r="N42" i="23" s="1"/>
  <c r="J31" i="23"/>
  <c r="G80" i="22"/>
  <c r="O31" i="23" s="1"/>
  <c r="M30" i="22"/>
  <c r="F80" i="22"/>
  <c r="N31" i="23" s="1"/>
  <c r="K30" i="22"/>
  <c r="K31" i="23" s="1"/>
  <c r="L30" i="22"/>
  <c r="L31" i="23" s="1"/>
  <c r="L17" i="22"/>
  <c r="L18" i="23" s="1"/>
  <c r="K17" i="22"/>
  <c r="K18" i="23" s="1"/>
  <c r="F67" i="22"/>
  <c r="N18" i="23" s="1"/>
  <c r="M17" i="22"/>
  <c r="J18" i="23"/>
  <c r="G67" i="22"/>
  <c r="O18" i="23" s="1"/>
  <c r="G83" i="22"/>
  <c r="O34" i="23" s="1"/>
  <c r="F83" i="22"/>
  <c r="N34" i="23" s="1"/>
  <c r="K33" i="22"/>
  <c r="K34" i="23" s="1"/>
  <c r="J34" i="23"/>
  <c r="M33" i="22"/>
  <c r="L33" i="22"/>
  <c r="L34" i="23" s="1"/>
  <c r="G88" i="22"/>
  <c r="O39" i="23" s="1"/>
  <c r="J39" i="23"/>
  <c r="K38" i="22"/>
  <c r="K39" i="23" s="1"/>
  <c r="F88" i="22"/>
  <c r="N39" i="23" s="1"/>
  <c r="M38" i="22"/>
  <c r="L38" i="22"/>
  <c r="L39" i="23" s="1"/>
  <c r="M39" i="22"/>
  <c r="K39" i="22"/>
  <c r="K40" i="23" s="1"/>
  <c r="F89" i="22"/>
  <c r="N40" i="23" s="1"/>
  <c r="G89" i="22"/>
  <c r="O40" i="23" s="1"/>
  <c r="J40" i="23"/>
  <c r="L39" i="22"/>
  <c r="L40" i="23" s="1"/>
  <c r="L40" i="22"/>
  <c r="L41" i="23" s="1"/>
  <c r="M40" i="22"/>
  <c r="K40" i="22"/>
  <c r="K41" i="23" s="1"/>
  <c r="G90" i="22"/>
  <c r="O41" i="23" s="1"/>
  <c r="F90" i="22"/>
  <c r="N41" i="23" s="1"/>
  <c r="J41" i="23"/>
  <c r="K9" i="22"/>
  <c r="J10" i="23"/>
  <c r="M9" i="22"/>
  <c r="F59" i="22"/>
  <c r="J51" i="22"/>
  <c r="L9" i="22"/>
  <c r="G59" i="22"/>
  <c r="K16" i="22"/>
  <c r="K17" i="23" s="1"/>
  <c r="J17" i="23"/>
  <c r="M16" i="22"/>
  <c r="G66" i="22"/>
  <c r="O17" i="23" s="1"/>
  <c r="L16" i="22"/>
  <c r="L17" i="23" s="1"/>
  <c r="F66" i="22"/>
  <c r="N17" i="23" s="1"/>
  <c r="J30" i="23"/>
  <c r="F79" i="22"/>
  <c r="N30" i="23" s="1"/>
  <c r="G79" i="22"/>
  <c r="O30" i="23" s="1"/>
  <c r="K29" i="22"/>
  <c r="K30" i="23" s="1"/>
  <c r="M29" i="22"/>
  <c r="L29" i="22"/>
  <c r="L30" i="23" s="1"/>
  <c r="F87" i="22"/>
  <c r="N38" i="23" s="1"/>
  <c r="G87" i="22"/>
  <c r="O38" i="23" s="1"/>
  <c r="J38" i="23"/>
  <c r="K37" i="22"/>
  <c r="K38" i="23" s="1"/>
  <c r="M37" i="22"/>
  <c r="L37" i="22"/>
  <c r="L38" i="23" s="1"/>
  <c r="J21" i="23"/>
  <c r="L20" i="22"/>
  <c r="L21" i="23" s="1"/>
  <c r="F70" i="22"/>
  <c r="N21" i="23" s="1"/>
  <c r="K20" i="22"/>
  <c r="K21" i="23" s="1"/>
  <c r="G70" i="22"/>
  <c r="O21" i="23" s="1"/>
  <c r="M20" i="22"/>
  <c r="M10" i="22"/>
  <c r="K10" i="22"/>
  <c r="K11" i="23" s="1"/>
  <c r="J11" i="23"/>
  <c r="L10" i="22"/>
  <c r="L11" i="23" s="1"/>
  <c r="F60" i="22"/>
  <c r="N11" i="23" s="1"/>
  <c r="G60" i="22"/>
  <c r="O11" i="23" s="1"/>
  <c r="K18" i="22"/>
  <c r="K19" i="23" s="1"/>
  <c r="J19" i="23"/>
  <c r="L18" i="22"/>
  <c r="L19" i="23" s="1"/>
  <c r="G68" i="22"/>
  <c r="O19" i="23" s="1"/>
  <c r="M18" i="22"/>
  <c r="F68" i="22"/>
  <c r="N19" i="23" s="1"/>
  <c r="L28" i="22"/>
  <c r="L29" i="23" s="1"/>
  <c r="K28" i="22"/>
  <c r="K29" i="23" s="1"/>
  <c r="F78" i="22"/>
  <c r="N29" i="23" s="1"/>
  <c r="G78" i="22"/>
  <c r="O29" i="23" s="1"/>
  <c r="J29" i="23"/>
  <c r="M28" i="22"/>
  <c r="F86" i="22"/>
  <c r="N37" i="23" s="1"/>
  <c r="L36" i="22"/>
  <c r="L37" i="23" s="1"/>
  <c r="M36" i="22"/>
  <c r="K36" i="22"/>
  <c r="K37" i="23" s="1"/>
  <c r="J37" i="23"/>
  <c r="G86" i="22"/>
  <c r="O37" i="23" s="1"/>
  <c r="F93" i="22"/>
  <c r="N44" i="23" s="1"/>
  <c r="L43" i="22"/>
  <c r="L44" i="23" s="1"/>
  <c r="G93" i="22"/>
  <c r="O44" i="23" s="1"/>
  <c r="J44" i="23"/>
  <c r="M43" i="22"/>
  <c r="K43" i="22"/>
  <c r="K44" i="23" s="1"/>
  <c r="G71" i="22"/>
  <c r="O22" i="23" s="1"/>
  <c r="J22" i="23"/>
  <c r="F71" i="22"/>
  <c r="N22" i="23" s="1"/>
  <c r="L21" i="22"/>
  <c r="L22" i="23" s="1"/>
  <c r="M21" i="22"/>
  <c r="K21" i="22"/>
  <c r="K22" i="23" s="1"/>
  <c r="K19" i="22"/>
  <c r="K20" i="23" s="1"/>
  <c r="M19" i="22"/>
  <c r="F69" i="22"/>
  <c r="N20" i="23" s="1"/>
  <c r="G69" i="22"/>
  <c r="O20" i="23" s="1"/>
  <c r="L19" i="22"/>
  <c r="L20" i="23" s="1"/>
  <c r="J20" i="23"/>
  <c r="L24" i="22"/>
  <c r="L25" i="23" s="1"/>
  <c r="J25" i="23"/>
  <c r="K24" i="22"/>
  <c r="K25" i="23" s="1"/>
  <c r="M24" i="22"/>
  <c r="F74" i="22"/>
  <c r="N25" i="23" s="1"/>
  <c r="G74" i="22"/>
  <c r="O25" i="23" s="1"/>
  <c r="L25" i="22"/>
  <c r="L26" i="23" s="1"/>
  <c r="G75" i="22"/>
  <c r="O26" i="23" s="1"/>
  <c r="M25" i="22"/>
  <c r="J26" i="23"/>
  <c r="K25" i="22"/>
  <c r="K26" i="23" s="1"/>
  <c r="F75" i="22"/>
  <c r="N26" i="23" s="1"/>
  <c r="K48" i="22"/>
  <c r="K49" i="23" s="1"/>
  <c r="L48" i="22"/>
  <c r="L49" i="23" s="1"/>
  <c r="G98" i="22"/>
  <c r="O49" i="23" s="1"/>
  <c r="M48" i="22"/>
  <c r="J49" i="23"/>
  <c r="F98" i="22"/>
  <c r="N49" i="23" s="1"/>
  <c r="J33" i="23"/>
  <c r="K32" i="22"/>
  <c r="K33" i="23" s="1"/>
  <c r="M32" i="22"/>
  <c r="G82" i="22"/>
  <c r="O33" i="23" s="1"/>
  <c r="L32" i="22"/>
  <c r="L33" i="23" s="1"/>
  <c r="F82" i="22"/>
  <c r="N33" i="23" s="1"/>
  <c r="F96" i="22"/>
  <c r="N47" i="23" s="1"/>
  <c r="M46" i="22"/>
  <c r="G96" i="22"/>
  <c r="O47" i="23" s="1"/>
  <c r="L46" i="22"/>
  <c r="L47" i="23" s="1"/>
  <c r="K46" i="22"/>
  <c r="K47" i="23" s="1"/>
  <c r="J47" i="23"/>
  <c r="G100" i="22"/>
  <c r="F100" i="22"/>
  <c r="N51" i="23" s="1"/>
  <c r="K50" i="22"/>
  <c r="K51" i="23" s="1"/>
  <c r="M50" i="22"/>
  <c r="L50" i="22"/>
  <c r="L51" i="23" s="1"/>
  <c r="J51" i="23"/>
  <c r="G81" i="22"/>
  <c r="O32" i="23" s="1"/>
  <c r="F81" i="22"/>
  <c r="N32" i="23" s="1"/>
  <c r="L31" i="22"/>
  <c r="L32" i="23" s="1"/>
  <c r="K31" i="22"/>
  <c r="K32" i="23" s="1"/>
  <c r="J32" i="23"/>
  <c r="M31" i="22"/>
  <c r="G85" i="22"/>
  <c r="O36" i="23" s="1"/>
  <c r="M35" i="22"/>
  <c r="F85" i="22"/>
  <c r="N36" i="23" s="1"/>
  <c r="L35" i="22"/>
  <c r="L36" i="23" s="1"/>
  <c r="K35" i="22"/>
  <c r="K36" i="23" s="1"/>
  <c r="J36" i="23"/>
  <c r="L11" i="22"/>
  <c r="L12" i="23" s="1"/>
  <c r="J12" i="23"/>
  <c r="G61" i="22"/>
  <c r="O12" i="23" s="1"/>
  <c r="M11" i="22"/>
  <c r="K11" i="22"/>
  <c r="K12" i="23" s="1"/>
  <c r="F61" i="22"/>
  <c r="N12" i="23" s="1"/>
  <c r="L13" i="22"/>
  <c r="L14" i="23" s="1"/>
  <c r="J14" i="23"/>
  <c r="M13" i="22"/>
  <c r="K13" i="22"/>
  <c r="K14" i="23" s="1"/>
  <c r="F63" i="22"/>
  <c r="N14" i="23" s="1"/>
  <c r="G63" i="22"/>
  <c r="O14" i="23" s="1"/>
  <c r="J35" i="23"/>
  <c r="F84" i="22"/>
  <c r="N35" i="23" s="1"/>
  <c r="K34" i="22"/>
  <c r="K35" i="23" s="1"/>
  <c r="G84" i="22"/>
  <c r="O35" i="23" s="1"/>
  <c r="M34" i="22"/>
  <c r="L34" i="22"/>
  <c r="L35" i="23" s="1"/>
  <c r="J43" i="23"/>
  <c r="F92" i="22"/>
  <c r="N43" i="23" s="1"/>
  <c r="M42" i="22"/>
  <c r="G92" i="22"/>
  <c r="O43" i="23" s="1"/>
  <c r="K42" i="22"/>
  <c r="K43" i="23" s="1"/>
  <c r="L42" i="22"/>
  <c r="L43" i="23" s="1"/>
  <c r="F77" i="22"/>
  <c r="N28" i="23" s="1"/>
  <c r="K27" i="22"/>
  <c r="K28" i="23" s="1"/>
  <c r="L27" i="22"/>
  <c r="L28" i="23" s="1"/>
  <c r="J28" i="23"/>
  <c r="G77" i="22"/>
  <c r="O28" i="23" s="1"/>
  <c r="M27" i="22"/>
  <c r="L14" i="22"/>
  <c r="L15" i="23" s="1"/>
  <c r="K14" i="22"/>
  <c r="K15" i="23" s="1"/>
  <c r="F64" i="22"/>
  <c r="N15" i="23" s="1"/>
  <c r="M14" i="22"/>
  <c r="J15" i="23"/>
  <c r="G64" i="22"/>
  <c r="O15" i="23" s="1"/>
  <c r="K22" i="22"/>
  <c r="K23" i="23" s="1"/>
  <c r="G72" i="22"/>
  <c r="O23" i="23" s="1"/>
  <c r="F72" i="22"/>
  <c r="N23" i="23" s="1"/>
  <c r="M22" i="22"/>
  <c r="L22" i="22"/>
  <c r="L23" i="23" s="1"/>
  <c r="J23" i="23"/>
  <c r="J48" i="23"/>
  <c r="M47" i="22"/>
  <c r="L47" i="22"/>
  <c r="L48" i="23" s="1"/>
  <c r="K47" i="22"/>
  <c r="K48" i="23" s="1"/>
  <c r="F97" i="22"/>
  <c r="N48" i="23" s="1"/>
  <c r="G97" i="22"/>
  <c r="O48" i="23" s="1"/>
  <c r="K49" i="22"/>
  <c r="K50" i="23" s="1"/>
  <c r="G99" i="22"/>
  <c r="O50" i="23" s="1"/>
  <c r="L49" i="22"/>
  <c r="L50" i="23" s="1"/>
  <c r="J50" i="23"/>
  <c r="F99" i="22"/>
  <c r="N50" i="23" s="1"/>
  <c r="M49" i="22"/>
  <c r="M15" i="22"/>
  <c r="J16" i="23"/>
  <c r="G65" i="22"/>
  <c r="O16" i="23" s="1"/>
  <c r="K15" i="22"/>
  <c r="K16" i="23" s="1"/>
  <c r="F65" i="22"/>
  <c r="N16" i="23" s="1"/>
  <c r="L15" i="22"/>
  <c r="L16" i="23" s="1"/>
  <c r="L12" i="22"/>
  <c r="L13" i="23" s="1"/>
  <c r="M12" i="22"/>
  <c r="K12" i="22"/>
  <c r="K13" i="23" s="1"/>
  <c r="G62" i="22"/>
  <c r="O13" i="23" s="1"/>
  <c r="F62" i="22"/>
  <c r="N13" i="23" s="1"/>
  <c r="J13" i="23"/>
  <c r="G73" i="22"/>
  <c r="O24" i="23" s="1"/>
  <c r="L23" i="22"/>
  <c r="L24" i="23" s="1"/>
  <c r="K23" i="22"/>
  <c r="K24" i="23" s="1"/>
  <c r="J24" i="23"/>
  <c r="F73" i="22"/>
  <c r="N24" i="23" s="1"/>
  <c r="M23" i="22"/>
  <c r="G95" i="22"/>
  <c r="O46" i="23" s="1"/>
  <c r="K45" i="22"/>
  <c r="K46" i="23" s="1"/>
  <c r="L45" i="22"/>
  <c r="L46" i="23" s="1"/>
  <c r="M45" i="22"/>
  <c r="J46" i="23"/>
  <c r="F95" i="22"/>
  <c r="N46" i="23" s="1"/>
  <c r="G76" i="22"/>
  <c r="O27" i="23" s="1"/>
  <c r="J27" i="23"/>
  <c r="L26" i="22"/>
  <c r="L27" i="23" s="1"/>
  <c r="M26" i="22"/>
  <c r="F76" i="22"/>
  <c r="N27" i="23" s="1"/>
  <c r="K26" i="22"/>
  <c r="K27" i="23" s="1"/>
  <c r="N9" i="22" l="1"/>
  <c r="O51" i="23"/>
  <c r="J52" i="23"/>
  <c r="N45" i="22"/>
  <c r="M46" i="23"/>
  <c r="M24" i="23"/>
  <c r="N23" i="22"/>
  <c r="N11" i="22"/>
  <c r="M12" i="23"/>
  <c r="M36" i="23"/>
  <c r="N35" i="22"/>
  <c r="N19" i="22"/>
  <c r="M20" i="23"/>
  <c r="H8" i="24"/>
  <c r="C49" i="25"/>
  <c r="K10" i="23"/>
  <c r="K52" i="23" s="1"/>
  <c r="K51" i="22"/>
  <c r="N39" i="22"/>
  <c r="M40" i="23"/>
  <c r="M34" i="23"/>
  <c r="N33" i="22"/>
  <c r="N44" i="22"/>
  <c r="M45" i="23"/>
  <c r="N15" i="22"/>
  <c r="M16" i="23"/>
  <c r="M44" i="23"/>
  <c r="N43" i="22"/>
  <c r="M37" i="23"/>
  <c r="N36" i="22"/>
  <c r="N10" i="22"/>
  <c r="M11" i="23"/>
  <c r="N37" i="22"/>
  <c r="M38" i="23"/>
  <c r="N10" i="23"/>
  <c r="N52" i="23" s="1"/>
  <c r="F101" i="22"/>
  <c r="N40" i="22"/>
  <c r="M41" i="23"/>
  <c r="N47" i="22"/>
  <c r="M48" i="23"/>
  <c r="N22" i="22"/>
  <c r="M23" i="23"/>
  <c r="M29" i="23"/>
  <c r="N28" i="22"/>
  <c r="N26" i="22"/>
  <c r="M27" i="23"/>
  <c r="N12" i="22"/>
  <c r="M13" i="23"/>
  <c r="M50" i="23"/>
  <c r="N49" i="22"/>
  <c r="N14" i="22"/>
  <c r="M15" i="23"/>
  <c r="M28" i="23"/>
  <c r="N27" i="22"/>
  <c r="N31" i="22"/>
  <c r="M32" i="23"/>
  <c r="M51" i="23"/>
  <c r="N50" i="22"/>
  <c r="N46" i="22"/>
  <c r="M47" i="23"/>
  <c r="M21" i="23"/>
  <c r="N20" i="22"/>
  <c r="O10" i="23"/>
  <c r="G101" i="22"/>
  <c r="M51" i="22"/>
  <c r="M10" i="23"/>
  <c r="M39" i="23"/>
  <c r="N38" i="22"/>
  <c r="N30" i="22"/>
  <c r="M31" i="23"/>
  <c r="M42" i="23"/>
  <c r="N41" i="22"/>
  <c r="M49" i="23"/>
  <c r="N48" i="22"/>
  <c r="N24" i="22"/>
  <c r="M25" i="23"/>
  <c r="M43" i="23"/>
  <c r="N42" i="22"/>
  <c r="N34" i="22"/>
  <c r="M35" i="23"/>
  <c r="M14" i="23"/>
  <c r="N13" i="22"/>
  <c r="M33" i="23"/>
  <c r="N32" i="22"/>
  <c r="M26" i="23"/>
  <c r="N25" i="22"/>
  <c r="M22" i="23"/>
  <c r="N21" i="22"/>
  <c r="M19" i="23"/>
  <c r="N18" i="22"/>
  <c r="M30" i="23"/>
  <c r="N29" i="22"/>
  <c r="N16" i="22"/>
  <c r="M17" i="23"/>
  <c r="L10" i="23"/>
  <c r="L52" i="23" s="1"/>
  <c r="L51" i="22"/>
  <c r="H12" i="24" s="1"/>
  <c r="M18" i="23"/>
  <c r="N17" i="22"/>
  <c r="O52" i="23" l="1"/>
  <c r="M52" i="23"/>
  <c r="N51" i="22"/>
  <c r="K49" i="25"/>
  <c r="H18" i="24"/>
  <c r="H16" i="24"/>
  <c r="J49" i="25"/>
  <c r="E56" i="25"/>
  <c r="H14" i="24"/>
  <c r="H10" i="24"/>
  <c r="C56" i="25"/>
  <c r="C63" i="25" l="1"/>
  <c r="O51" i="22"/>
  <c r="P9" i="22" s="1"/>
  <c r="P28" i="22" l="1"/>
  <c r="Q28" i="22" s="1"/>
  <c r="P23" i="22"/>
  <c r="Q23" i="22" s="1"/>
  <c r="P14" i="22"/>
  <c r="Q14" i="22" s="1"/>
  <c r="P35" i="22"/>
  <c r="Q35" i="22" s="1"/>
  <c r="P40" i="22"/>
  <c r="Q40" i="22" s="1"/>
  <c r="P29" i="22"/>
  <c r="Q29" i="22" s="1"/>
  <c r="P43" i="22"/>
  <c r="Q43" i="22" s="1"/>
  <c r="P48" i="22"/>
  <c r="Q48" i="22" s="1"/>
  <c r="P36" i="22"/>
  <c r="Q36" i="22" s="1"/>
  <c r="P12" i="22"/>
  <c r="Q12" i="22" s="1"/>
  <c r="P38" i="22"/>
  <c r="Q38" i="22" s="1"/>
  <c r="P37" i="22"/>
  <c r="Q37" i="22" s="1"/>
  <c r="P11" i="22"/>
  <c r="Q11" i="22" s="1"/>
  <c r="P22" i="22"/>
  <c r="Q22" i="22" s="1"/>
  <c r="P32" i="22"/>
  <c r="Q32" i="22" s="1"/>
  <c r="P39" i="22"/>
  <c r="Q39" i="22" s="1"/>
  <c r="P19" i="22"/>
  <c r="Q19" i="22" s="1"/>
  <c r="P47" i="22"/>
  <c r="Q47" i="22" s="1"/>
  <c r="P17" i="22"/>
  <c r="Q17" i="22" s="1"/>
  <c r="P20" i="22"/>
  <c r="Q20" i="22" s="1"/>
  <c r="P44" i="22"/>
  <c r="Q44" i="22" s="1"/>
  <c r="P25" i="22"/>
  <c r="Q25" i="22" s="1"/>
  <c r="P10" i="22"/>
  <c r="Q10" i="22" s="1"/>
  <c r="P45" i="22"/>
  <c r="Q45" i="22" s="1"/>
  <c r="P41" i="22"/>
  <c r="Q41" i="22" s="1"/>
  <c r="P21" i="22"/>
  <c r="Q21" i="22" s="1"/>
  <c r="P24" i="22"/>
  <c r="Q24" i="22" s="1"/>
  <c r="P31" i="22"/>
  <c r="Q31" i="22" s="1"/>
  <c r="P46" i="22"/>
  <c r="Q46" i="22" s="1"/>
  <c r="P26" i="22"/>
  <c r="Q26" i="22" s="1"/>
  <c r="P18" i="22"/>
  <c r="Q18" i="22" s="1"/>
  <c r="P49" i="22"/>
  <c r="Q49" i="22" s="1"/>
  <c r="P15" i="22"/>
  <c r="Q15" i="22" s="1"/>
  <c r="P50" i="22"/>
  <c r="Q50" i="22" s="1"/>
  <c r="P13" i="22"/>
  <c r="Q13" i="22" s="1"/>
  <c r="P42" i="22"/>
  <c r="Q42" i="22" s="1"/>
  <c r="P30" i="22"/>
  <c r="Q30" i="22" s="1"/>
  <c r="P34" i="22"/>
  <c r="Q34" i="22" s="1"/>
  <c r="P27" i="22"/>
  <c r="Q27" i="22" s="1"/>
  <c r="P16" i="22"/>
  <c r="Q16" i="22" s="1"/>
  <c r="P33" i="22"/>
  <c r="Q33" i="22" s="1"/>
  <c r="Q9" i="22"/>
  <c r="P51" i="22" l="1"/>
  <c r="C69" i="25" s="1"/>
  <c r="R9" i="22" a="1"/>
  <c r="Q51" i="22"/>
  <c r="C75" i="25" s="1"/>
  <c r="R33" i="22" l="1"/>
  <c r="R30" i="22"/>
  <c r="R31" i="22"/>
  <c r="R9" i="22"/>
  <c r="R14" i="22"/>
  <c r="R15" i="22"/>
  <c r="R28" i="22"/>
  <c r="R20" i="22"/>
  <c r="R41" i="22"/>
  <c r="R36" i="22"/>
  <c r="R21" i="22"/>
  <c r="R17" i="22"/>
  <c r="R26" i="22"/>
  <c r="R46" i="22"/>
  <c r="R42" i="22"/>
  <c r="R13" i="22"/>
  <c r="R44" i="22"/>
  <c r="R24" i="22"/>
  <c r="R35" i="22"/>
  <c r="R23" i="22"/>
  <c r="R50" i="22"/>
  <c r="R18" i="22"/>
  <c r="R16" i="22"/>
  <c r="R39" i="22"/>
  <c r="R47" i="22"/>
  <c r="R43" i="22"/>
  <c r="R38" i="22"/>
  <c r="R49" i="22"/>
  <c r="R34" i="22"/>
  <c r="R40" i="22"/>
  <c r="R19" i="22"/>
  <c r="R29" i="22"/>
  <c r="R37" i="22"/>
  <c r="R48" i="22"/>
  <c r="R25" i="22"/>
  <c r="R27" i="22"/>
  <c r="R22" i="22"/>
  <c r="R12" i="22"/>
  <c r="R11" i="22"/>
  <c r="R45" i="22"/>
  <c r="R32" i="22"/>
  <c r="R10" i="22"/>
  <c r="S9" i="22" l="1"/>
  <c r="W9" i="22" s="1"/>
  <c r="V9" i="22"/>
  <c r="T11" i="22"/>
  <c r="H61" i="22"/>
  <c r="S11" i="22"/>
  <c r="I61" i="22"/>
  <c r="V11" i="22"/>
  <c r="J62" i="23" s="1"/>
  <c r="U11" i="22"/>
  <c r="D62" i="23"/>
  <c r="U25" i="22"/>
  <c r="V25" i="22"/>
  <c r="J76" i="23" s="1"/>
  <c r="S25" i="22"/>
  <c r="D76" i="23"/>
  <c r="H75" i="22"/>
  <c r="I75" i="22"/>
  <c r="T25" i="22"/>
  <c r="H69" i="22"/>
  <c r="U19" i="22"/>
  <c r="S19" i="22"/>
  <c r="I69" i="22"/>
  <c r="V19" i="22"/>
  <c r="J70" i="23" s="1"/>
  <c r="D70" i="23"/>
  <c r="T19" i="22"/>
  <c r="V38" i="22"/>
  <c r="J89" i="23" s="1"/>
  <c r="H88" i="22"/>
  <c r="D89" i="23"/>
  <c r="S38" i="22"/>
  <c r="I88" i="22"/>
  <c r="T38" i="22"/>
  <c r="U38" i="22"/>
  <c r="I66" i="22"/>
  <c r="D67" i="23"/>
  <c r="H66" i="22"/>
  <c r="V16" i="22"/>
  <c r="J67" i="23" s="1"/>
  <c r="U16" i="22"/>
  <c r="T16" i="22"/>
  <c r="S16" i="22"/>
  <c r="H85" i="22"/>
  <c r="V35" i="22"/>
  <c r="J86" i="23" s="1"/>
  <c r="D86" i="23"/>
  <c r="T35" i="22"/>
  <c r="S35" i="22"/>
  <c r="U35" i="22"/>
  <c r="I85" i="22"/>
  <c r="H92" i="22"/>
  <c r="S42" i="22"/>
  <c r="I92" i="22"/>
  <c r="V42" i="22"/>
  <c r="J93" i="23" s="1"/>
  <c r="D93" i="23"/>
  <c r="U42" i="22"/>
  <c r="T42" i="22"/>
  <c r="I71" i="22"/>
  <c r="V21" i="22"/>
  <c r="J72" i="23" s="1"/>
  <c r="D72" i="23"/>
  <c r="U21" i="22"/>
  <c r="H71" i="22"/>
  <c r="T21" i="22"/>
  <c r="S21" i="22"/>
  <c r="S28" i="22"/>
  <c r="U28" i="22"/>
  <c r="H78" i="22"/>
  <c r="V28" i="22"/>
  <c r="J79" i="23" s="1"/>
  <c r="T28" i="22"/>
  <c r="I78" i="22"/>
  <c r="D79" i="23"/>
  <c r="V31" i="22"/>
  <c r="J82" i="23" s="1"/>
  <c r="S31" i="22"/>
  <c r="U31" i="22"/>
  <c r="T31" i="22"/>
  <c r="D82" i="23"/>
  <c r="I81" i="22"/>
  <c r="H81" i="22"/>
  <c r="D61" i="23"/>
  <c r="H60" i="22"/>
  <c r="I60" i="22"/>
  <c r="T10" i="22"/>
  <c r="S10" i="22"/>
  <c r="V10" i="22"/>
  <c r="J61" i="23" s="1"/>
  <c r="U10" i="22"/>
  <c r="S12" i="22"/>
  <c r="I62" i="22"/>
  <c r="V12" i="22"/>
  <c r="J63" i="23" s="1"/>
  <c r="U12" i="22"/>
  <c r="H62" i="22"/>
  <c r="T12" i="22"/>
  <c r="D63" i="23"/>
  <c r="S48" i="22"/>
  <c r="I98" i="22"/>
  <c r="V48" i="22"/>
  <c r="J99" i="23" s="1"/>
  <c r="T48" i="22"/>
  <c r="H98" i="22"/>
  <c r="U48" i="22"/>
  <c r="D99" i="23"/>
  <c r="I90" i="22"/>
  <c r="U40" i="22"/>
  <c r="S40" i="22"/>
  <c r="H90" i="22"/>
  <c r="V40" i="22"/>
  <c r="J91" i="23" s="1"/>
  <c r="T40" i="22"/>
  <c r="D91" i="23"/>
  <c r="S43" i="22"/>
  <c r="U43" i="22"/>
  <c r="H93" i="22"/>
  <c r="I93" i="22"/>
  <c r="V43" i="22"/>
  <c r="J94" i="23" s="1"/>
  <c r="D94" i="23"/>
  <c r="T43" i="22"/>
  <c r="H68" i="22"/>
  <c r="S18" i="22"/>
  <c r="U18" i="22"/>
  <c r="T18" i="22"/>
  <c r="V18" i="22"/>
  <c r="J69" i="23" s="1"/>
  <c r="I68" i="22"/>
  <c r="D69" i="23"/>
  <c r="V24" i="22"/>
  <c r="J75" i="23" s="1"/>
  <c r="S24" i="22"/>
  <c r="U24" i="22"/>
  <c r="D75" i="23"/>
  <c r="H74" i="22"/>
  <c r="I74" i="22"/>
  <c r="T24" i="22"/>
  <c r="V46" i="22"/>
  <c r="J97" i="23" s="1"/>
  <c r="I96" i="22"/>
  <c r="U46" i="22"/>
  <c r="D97" i="23"/>
  <c r="H96" i="22"/>
  <c r="T46" i="22"/>
  <c r="S46" i="22"/>
  <c r="T36" i="22"/>
  <c r="V36" i="22"/>
  <c r="J87" i="23" s="1"/>
  <c r="I86" i="22"/>
  <c r="S36" i="22"/>
  <c r="U36" i="22"/>
  <c r="H86" i="22"/>
  <c r="D87" i="23"/>
  <c r="I65" i="22"/>
  <c r="U15" i="22"/>
  <c r="V15" i="22"/>
  <c r="J66" i="23" s="1"/>
  <c r="S15" i="22"/>
  <c r="D66" i="23"/>
  <c r="T15" i="22"/>
  <c r="H65" i="22"/>
  <c r="T30" i="22"/>
  <c r="I80" i="22"/>
  <c r="V30" i="22"/>
  <c r="J81" i="23" s="1"/>
  <c r="U30" i="22"/>
  <c r="H80" i="22"/>
  <c r="D81" i="23"/>
  <c r="S30" i="22"/>
  <c r="U32" i="22"/>
  <c r="V32" i="22"/>
  <c r="J83" i="23" s="1"/>
  <c r="I82" i="22"/>
  <c r="T32" i="22"/>
  <c r="H82" i="22"/>
  <c r="D83" i="23"/>
  <c r="S32" i="22"/>
  <c r="U22" i="22"/>
  <c r="V22" i="22"/>
  <c r="J73" i="23" s="1"/>
  <c r="I72" i="22"/>
  <c r="S22" i="22"/>
  <c r="H72" i="22"/>
  <c r="T22" i="22"/>
  <c r="D73" i="23"/>
  <c r="V37" i="22"/>
  <c r="J88" i="23" s="1"/>
  <c r="H87" i="22"/>
  <c r="U37" i="22"/>
  <c r="T37" i="22"/>
  <c r="D88" i="23"/>
  <c r="S37" i="22"/>
  <c r="I87" i="22"/>
  <c r="I84" i="22"/>
  <c r="S34" i="22"/>
  <c r="T34" i="22"/>
  <c r="V34" i="22"/>
  <c r="J85" i="23" s="1"/>
  <c r="D85" i="23"/>
  <c r="H84" i="22"/>
  <c r="U34" i="22"/>
  <c r="H97" i="22"/>
  <c r="D98" i="23"/>
  <c r="V47" i="22"/>
  <c r="J98" i="23" s="1"/>
  <c r="T47" i="22"/>
  <c r="I97" i="22"/>
  <c r="U47" i="22"/>
  <c r="S47" i="22"/>
  <c r="I100" i="22"/>
  <c r="K100" i="22" s="1"/>
  <c r="T50" i="22"/>
  <c r="S50" i="22"/>
  <c r="D101" i="23"/>
  <c r="U50" i="22"/>
  <c r="H100" i="22"/>
  <c r="V50" i="22"/>
  <c r="J101" i="23" s="1"/>
  <c r="H94" i="22"/>
  <c r="U44" i="22"/>
  <c r="I94" i="22"/>
  <c r="V44" i="22"/>
  <c r="J95" i="23" s="1"/>
  <c r="S44" i="22"/>
  <c r="T44" i="22"/>
  <c r="D95" i="23"/>
  <c r="S26" i="22"/>
  <c r="V26" i="22"/>
  <c r="J77" i="23" s="1"/>
  <c r="I76" i="22"/>
  <c r="U26" i="22"/>
  <c r="D77" i="23"/>
  <c r="T26" i="22"/>
  <c r="H76" i="22"/>
  <c r="U41" i="22"/>
  <c r="V41" i="22"/>
  <c r="J92" i="23" s="1"/>
  <c r="D92" i="23"/>
  <c r="S41" i="22"/>
  <c r="T41" i="22"/>
  <c r="I91" i="22"/>
  <c r="H91" i="22"/>
  <c r="H64" i="22"/>
  <c r="I64" i="22"/>
  <c r="T14" i="22"/>
  <c r="U14" i="22"/>
  <c r="S14" i="22"/>
  <c r="V14" i="22"/>
  <c r="J65" i="23" s="1"/>
  <c r="D65" i="23"/>
  <c r="D84" i="23"/>
  <c r="U33" i="22"/>
  <c r="H83" i="22"/>
  <c r="V33" i="22"/>
  <c r="J84" i="23" s="1"/>
  <c r="I83" i="22"/>
  <c r="T33" i="22"/>
  <c r="S33" i="22"/>
  <c r="D96" i="23"/>
  <c r="U45" i="22"/>
  <c r="I95" i="22"/>
  <c r="T45" i="22"/>
  <c r="V45" i="22"/>
  <c r="J96" i="23" s="1"/>
  <c r="H95" i="22"/>
  <c r="S45" i="22"/>
  <c r="S27" i="22"/>
  <c r="V27" i="22"/>
  <c r="J78" i="23" s="1"/>
  <c r="T27" i="22"/>
  <c r="U27" i="22"/>
  <c r="D78" i="23"/>
  <c r="I77" i="22"/>
  <c r="H77" i="22"/>
  <c r="S29" i="22"/>
  <c r="U29" i="22"/>
  <c r="D80" i="23"/>
  <c r="H79" i="22"/>
  <c r="V29" i="22"/>
  <c r="J80" i="23" s="1"/>
  <c r="T29" i="22"/>
  <c r="I79" i="22"/>
  <c r="T49" i="22"/>
  <c r="D100" i="23"/>
  <c r="U49" i="22"/>
  <c r="I99" i="22"/>
  <c r="S49" i="22"/>
  <c r="V49" i="22"/>
  <c r="J100" i="23" s="1"/>
  <c r="H99" i="22"/>
  <c r="I89" i="22"/>
  <c r="S39" i="22"/>
  <c r="H89" i="22"/>
  <c r="V39" i="22"/>
  <c r="J90" i="23" s="1"/>
  <c r="D90" i="23"/>
  <c r="T39" i="22"/>
  <c r="U39" i="22"/>
  <c r="U23" i="22"/>
  <c r="I73" i="22"/>
  <c r="V23" i="22"/>
  <c r="J74" i="23" s="1"/>
  <c r="S23" i="22"/>
  <c r="D74" i="23"/>
  <c r="T23" i="22"/>
  <c r="H73" i="22"/>
  <c r="S13" i="22"/>
  <c r="T13" i="22"/>
  <c r="D64" i="23"/>
  <c r="U13" i="22"/>
  <c r="H63" i="22"/>
  <c r="I63" i="22"/>
  <c r="V13" i="22"/>
  <c r="J64" i="23" s="1"/>
  <c r="T17" i="22"/>
  <c r="H67" i="22"/>
  <c r="D68" i="23"/>
  <c r="S17" i="22"/>
  <c r="U17" i="22"/>
  <c r="I67" i="22"/>
  <c r="V17" i="22"/>
  <c r="J68" i="23" s="1"/>
  <c r="S20" i="22"/>
  <c r="V20" i="22"/>
  <c r="J71" i="23" s="1"/>
  <c r="I70" i="22"/>
  <c r="T20" i="22"/>
  <c r="U20" i="22"/>
  <c r="H70" i="22"/>
  <c r="D71" i="23"/>
  <c r="R51" i="22"/>
  <c r="H59" i="22"/>
  <c r="J59" i="22" s="1"/>
  <c r="I59" i="22"/>
  <c r="K59" i="22" s="1"/>
  <c r="T9" i="22"/>
  <c r="X9" i="22" s="1"/>
  <c r="U9" i="22"/>
  <c r="Y9" i="22" s="1"/>
  <c r="D60" i="23"/>
  <c r="D102" i="23" l="1"/>
  <c r="S51" i="22"/>
  <c r="E60" i="23"/>
  <c r="I101" i="22"/>
  <c r="I60" i="23"/>
  <c r="J70" i="22"/>
  <c r="N71" i="23" s="1"/>
  <c r="H71" i="23"/>
  <c r="Y17" i="22"/>
  <c r="M68" i="23" s="1"/>
  <c r="G68" i="23"/>
  <c r="F68" i="23"/>
  <c r="X17" i="22"/>
  <c r="L68" i="23" s="1"/>
  <c r="G64" i="23"/>
  <c r="Y13" i="22"/>
  <c r="M64" i="23" s="1"/>
  <c r="H74" i="23"/>
  <c r="J73" i="22"/>
  <c r="N74" i="23" s="1"/>
  <c r="F90" i="23"/>
  <c r="X39" i="22"/>
  <c r="L90" i="23" s="1"/>
  <c r="W39" i="22"/>
  <c r="K90" i="23" s="1"/>
  <c r="E90" i="23"/>
  <c r="W49" i="22"/>
  <c r="K100" i="23" s="1"/>
  <c r="E100" i="23"/>
  <c r="F100" i="23"/>
  <c r="X49" i="22"/>
  <c r="L100" i="23" s="1"/>
  <c r="J79" i="22"/>
  <c r="N80" i="23" s="1"/>
  <c r="H80" i="23"/>
  <c r="H78" i="23"/>
  <c r="J77" i="22"/>
  <c r="N78" i="23" s="1"/>
  <c r="F78" i="23"/>
  <c r="X27" i="22"/>
  <c r="L78" i="23" s="1"/>
  <c r="H96" i="23"/>
  <c r="J95" i="22"/>
  <c r="N96" i="23" s="1"/>
  <c r="G96" i="23"/>
  <c r="Y45" i="22"/>
  <c r="M96" i="23" s="1"/>
  <c r="I84" i="23"/>
  <c r="K83" i="22"/>
  <c r="O84" i="23" s="1"/>
  <c r="Y14" i="22"/>
  <c r="M65" i="23" s="1"/>
  <c r="G65" i="23"/>
  <c r="H92" i="23"/>
  <c r="J91" i="22"/>
  <c r="N92" i="23" s="1"/>
  <c r="X26" i="22"/>
  <c r="L77" i="23" s="1"/>
  <c r="F77" i="23"/>
  <c r="W44" i="22"/>
  <c r="K95" i="23" s="1"/>
  <c r="E95" i="23"/>
  <c r="J94" i="22"/>
  <c r="N95" i="23" s="1"/>
  <c r="H95" i="23"/>
  <c r="W47" i="22"/>
  <c r="K98" i="23" s="1"/>
  <c r="E98" i="23"/>
  <c r="J84" i="22"/>
  <c r="N85" i="23" s="1"/>
  <c r="H85" i="23"/>
  <c r="W34" i="22"/>
  <c r="K85" i="23" s="1"/>
  <c r="E85" i="23"/>
  <c r="E73" i="23"/>
  <c r="W22" i="22"/>
  <c r="K73" i="23" s="1"/>
  <c r="E83" i="23"/>
  <c r="W32" i="22"/>
  <c r="K83" i="23" s="1"/>
  <c r="I83" i="23"/>
  <c r="K82" i="22"/>
  <c r="O83" i="23" s="1"/>
  <c r="K80" i="22"/>
  <c r="O81" i="23" s="1"/>
  <c r="I81" i="23"/>
  <c r="I66" i="23"/>
  <c r="K65" i="22"/>
  <c r="O66" i="23" s="1"/>
  <c r="W36" i="22"/>
  <c r="K87" i="23" s="1"/>
  <c r="E87" i="23"/>
  <c r="W46" i="22"/>
  <c r="K97" i="23" s="1"/>
  <c r="E97" i="23"/>
  <c r="Y46" i="22"/>
  <c r="M97" i="23" s="1"/>
  <c r="G97" i="23"/>
  <c r="I75" i="23"/>
  <c r="K74" i="22"/>
  <c r="O75" i="23" s="1"/>
  <c r="E75" i="23"/>
  <c r="W24" i="22"/>
  <c r="K75" i="23" s="1"/>
  <c r="H69" i="23"/>
  <c r="J68" i="22"/>
  <c r="N69" i="23" s="1"/>
  <c r="I94" i="23"/>
  <c r="K93" i="22"/>
  <c r="O94" i="23" s="1"/>
  <c r="W40" i="22"/>
  <c r="K91" i="23" s="1"/>
  <c r="E91" i="23"/>
  <c r="G99" i="23"/>
  <c r="Y48" i="22"/>
  <c r="M99" i="23" s="1"/>
  <c r="K98" i="22"/>
  <c r="O99" i="23" s="1"/>
  <c r="I99" i="23"/>
  <c r="J62" i="22"/>
  <c r="N63" i="23" s="1"/>
  <c r="H63" i="23"/>
  <c r="W12" i="22"/>
  <c r="K63" i="23" s="1"/>
  <c r="E63" i="23"/>
  <c r="F61" i="23"/>
  <c r="X10" i="22"/>
  <c r="L61" i="23" s="1"/>
  <c r="J81" i="22"/>
  <c r="N82" i="23" s="1"/>
  <c r="H82" i="23"/>
  <c r="G82" i="23"/>
  <c r="Y31" i="22"/>
  <c r="M82" i="23" s="1"/>
  <c r="K78" i="22"/>
  <c r="O79" i="23" s="1"/>
  <c r="I79" i="23"/>
  <c r="G79" i="23"/>
  <c r="Y28" i="22"/>
  <c r="M79" i="23" s="1"/>
  <c r="J71" i="22"/>
  <c r="N72" i="23" s="1"/>
  <c r="H72" i="23"/>
  <c r="I72" i="23"/>
  <c r="K71" i="22"/>
  <c r="O72" i="23" s="1"/>
  <c r="I86" i="23"/>
  <c r="K85" i="22"/>
  <c r="O86" i="23" s="1"/>
  <c r="X16" i="22"/>
  <c r="L67" i="23" s="1"/>
  <c r="F67" i="23"/>
  <c r="K88" i="22"/>
  <c r="O89" i="23" s="1"/>
  <c r="I89" i="23"/>
  <c r="I70" i="23"/>
  <c r="K69" i="22"/>
  <c r="O70" i="23" s="1"/>
  <c r="F76" i="23"/>
  <c r="X25" i="22"/>
  <c r="L76" i="23" s="1"/>
  <c r="W25" i="22"/>
  <c r="K76" i="23" s="1"/>
  <c r="E76" i="23"/>
  <c r="Y11" i="22"/>
  <c r="M62" i="23" s="1"/>
  <c r="G62" i="23"/>
  <c r="H62" i="23"/>
  <c r="J61" i="22"/>
  <c r="N62" i="23" s="1"/>
  <c r="G60" i="23"/>
  <c r="U51" i="22"/>
  <c r="H60" i="23"/>
  <c r="H101" i="22"/>
  <c r="G71" i="23"/>
  <c r="Y20" i="22"/>
  <c r="M71" i="23" s="1"/>
  <c r="W20" i="22"/>
  <c r="K71" i="23" s="1"/>
  <c r="E71" i="23"/>
  <c r="W17" i="22"/>
  <c r="K68" i="23" s="1"/>
  <c r="E68" i="23"/>
  <c r="F74" i="23"/>
  <c r="X23" i="22"/>
  <c r="L74" i="23" s="1"/>
  <c r="I74" i="23"/>
  <c r="K73" i="22"/>
  <c r="O74" i="23" s="1"/>
  <c r="I90" i="23"/>
  <c r="K89" i="22"/>
  <c r="O90" i="23" s="1"/>
  <c r="I100" i="23"/>
  <c r="K99" i="22"/>
  <c r="O100" i="23" s="1"/>
  <c r="K79" i="22"/>
  <c r="O80" i="23" s="1"/>
  <c r="I80" i="23"/>
  <c r="K77" i="22"/>
  <c r="O78" i="23" s="1"/>
  <c r="I78" i="23"/>
  <c r="X14" i="22"/>
  <c r="L65" i="23" s="1"/>
  <c r="F65" i="23"/>
  <c r="I92" i="23"/>
  <c r="K91" i="22"/>
  <c r="O92" i="23" s="1"/>
  <c r="W26" i="22"/>
  <c r="K77" i="23" s="1"/>
  <c r="E77" i="23"/>
  <c r="E101" i="23"/>
  <c r="W50" i="22"/>
  <c r="K101" i="23" s="1"/>
  <c r="Y47" i="22"/>
  <c r="M98" i="23" s="1"/>
  <c r="G98" i="23"/>
  <c r="K84" i="22"/>
  <c r="O85" i="23" s="1"/>
  <c r="I85" i="23"/>
  <c r="F88" i="23"/>
  <c r="X37" i="22"/>
  <c r="L88" i="23" s="1"/>
  <c r="K72" i="22"/>
  <c r="O73" i="23" s="1"/>
  <c r="I73" i="23"/>
  <c r="J80" i="22"/>
  <c r="N81" i="23" s="1"/>
  <c r="H81" i="23"/>
  <c r="F81" i="23"/>
  <c r="X30" i="22"/>
  <c r="L81" i="23" s="1"/>
  <c r="E66" i="23"/>
  <c r="W15" i="22"/>
  <c r="K66" i="23" s="1"/>
  <c r="K86" i="22"/>
  <c r="O87" i="23" s="1"/>
  <c r="I87" i="23"/>
  <c r="X46" i="22"/>
  <c r="L97" i="23" s="1"/>
  <c r="F97" i="23"/>
  <c r="I97" i="23"/>
  <c r="K96" i="22"/>
  <c r="O97" i="23" s="1"/>
  <c r="J74" i="22"/>
  <c r="N75" i="23" s="1"/>
  <c r="H75" i="23"/>
  <c r="F69" i="23"/>
  <c r="X18" i="22"/>
  <c r="L69" i="23" s="1"/>
  <c r="F94" i="23"/>
  <c r="X43" i="22"/>
  <c r="L94" i="23" s="1"/>
  <c r="H94" i="23"/>
  <c r="J93" i="22"/>
  <c r="N94" i="23" s="1"/>
  <c r="F91" i="23"/>
  <c r="X40" i="22"/>
  <c r="L91" i="23" s="1"/>
  <c r="G91" i="23"/>
  <c r="Y40" i="22"/>
  <c r="M91" i="23" s="1"/>
  <c r="J98" i="22"/>
  <c r="N99" i="23" s="1"/>
  <c r="H99" i="23"/>
  <c r="W48" i="22"/>
  <c r="K99" i="23" s="1"/>
  <c r="E99" i="23"/>
  <c r="Y12" i="22"/>
  <c r="M63" i="23" s="1"/>
  <c r="G63" i="23"/>
  <c r="Y10" i="22"/>
  <c r="M61" i="23" s="1"/>
  <c r="G61" i="23"/>
  <c r="I61" i="23"/>
  <c r="K60" i="22"/>
  <c r="O61" i="23" s="1"/>
  <c r="K81" i="22"/>
  <c r="O82" i="23" s="1"/>
  <c r="I82" i="23"/>
  <c r="W31" i="22"/>
  <c r="K82" i="23" s="1"/>
  <c r="E82" i="23"/>
  <c r="X28" i="22"/>
  <c r="L79" i="23" s="1"/>
  <c r="F79" i="23"/>
  <c r="E79" i="23"/>
  <c r="W28" i="22"/>
  <c r="K79" i="23" s="1"/>
  <c r="Y21" i="22"/>
  <c r="M72" i="23" s="1"/>
  <c r="G72" i="23"/>
  <c r="F93" i="23"/>
  <c r="X42" i="22"/>
  <c r="L93" i="23" s="1"/>
  <c r="K92" i="22"/>
  <c r="O93" i="23" s="1"/>
  <c r="I93" i="23"/>
  <c r="G86" i="23"/>
  <c r="Y35" i="22"/>
  <c r="M86" i="23" s="1"/>
  <c r="G67" i="23"/>
  <c r="Y16" i="22"/>
  <c r="M67" i="23" s="1"/>
  <c r="I67" i="23"/>
  <c r="K66" i="22"/>
  <c r="O67" i="23" s="1"/>
  <c r="E89" i="23"/>
  <c r="W38" i="22"/>
  <c r="K89" i="23" s="1"/>
  <c r="X19" i="22"/>
  <c r="L70" i="23" s="1"/>
  <c r="F70" i="23"/>
  <c r="W19" i="22"/>
  <c r="K70" i="23" s="1"/>
  <c r="E70" i="23"/>
  <c r="I76" i="23"/>
  <c r="K75" i="22"/>
  <c r="O76" i="23" s="1"/>
  <c r="X11" i="22"/>
  <c r="L62" i="23" s="1"/>
  <c r="F62" i="23"/>
  <c r="T51" i="22"/>
  <c r="I12" i="24" s="1"/>
  <c r="F60" i="23"/>
  <c r="I8" i="24"/>
  <c r="C85" i="25"/>
  <c r="X20" i="22"/>
  <c r="L71" i="23" s="1"/>
  <c r="F71" i="23"/>
  <c r="K63" i="22"/>
  <c r="O64" i="23" s="1"/>
  <c r="I64" i="23"/>
  <c r="F64" i="23"/>
  <c r="X13" i="22"/>
  <c r="L64" i="23" s="1"/>
  <c r="Y23" i="22"/>
  <c r="M74" i="23" s="1"/>
  <c r="G74" i="23"/>
  <c r="H100" i="23"/>
  <c r="J99" i="22"/>
  <c r="N100" i="23" s="1"/>
  <c r="G100" i="23"/>
  <c r="Y49" i="22"/>
  <c r="M100" i="23" s="1"/>
  <c r="F80" i="23"/>
  <c r="X29" i="22"/>
  <c r="L80" i="23" s="1"/>
  <c r="G80" i="23"/>
  <c r="Y29" i="22"/>
  <c r="M80" i="23" s="1"/>
  <c r="E78" i="23"/>
  <c r="W27" i="22"/>
  <c r="K78" i="23" s="1"/>
  <c r="F96" i="23"/>
  <c r="X45" i="22"/>
  <c r="L96" i="23" s="1"/>
  <c r="E84" i="23"/>
  <c r="W33" i="22"/>
  <c r="K84" i="23" s="1"/>
  <c r="J83" i="22"/>
  <c r="N84" i="23" s="1"/>
  <c r="H84" i="23"/>
  <c r="K64" i="22"/>
  <c r="O65" i="23" s="1"/>
  <c r="I65" i="23"/>
  <c r="F92" i="23"/>
  <c r="X41" i="22"/>
  <c r="L92" i="23" s="1"/>
  <c r="G92" i="23"/>
  <c r="Y41" i="22"/>
  <c r="M92" i="23" s="1"/>
  <c r="Y26" i="22"/>
  <c r="M77" i="23" s="1"/>
  <c r="G77" i="23"/>
  <c r="K94" i="22"/>
  <c r="O95" i="23" s="1"/>
  <c r="I95" i="23"/>
  <c r="J100" i="22"/>
  <c r="N101" i="23" s="1"/>
  <c r="H101" i="23"/>
  <c r="X50" i="22"/>
  <c r="L101" i="23" s="1"/>
  <c r="F101" i="23"/>
  <c r="K97" i="22"/>
  <c r="O98" i="23" s="1"/>
  <c r="I98" i="23"/>
  <c r="H98" i="23"/>
  <c r="J97" i="22"/>
  <c r="N98" i="23" s="1"/>
  <c r="I88" i="23"/>
  <c r="K87" i="22"/>
  <c r="O88" i="23" s="1"/>
  <c r="Y37" i="22"/>
  <c r="M88" i="23" s="1"/>
  <c r="G88" i="23"/>
  <c r="F73" i="23"/>
  <c r="X22" i="22"/>
  <c r="L73" i="23" s="1"/>
  <c r="H83" i="23"/>
  <c r="J82" i="22"/>
  <c r="N83" i="23" s="1"/>
  <c r="Y32" i="22"/>
  <c r="M83" i="23" s="1"/>
  <c r="G83" i="23"/>
  <c r="G81" i="23"/>
  <c r="Y30" i="22"/>
  <c r="M81" i="23" s="1"/>
  <c r="J65" i="22"/>
  <c r="N66" i="23" s="1"/>
  <c r="H66" i="23"/>
  <c r="J86" i="22"/>
  <c r="N87" i="23" s="1"/>
  <c r="H87" i="23"/>
  <c r="H97" i="23"/>
  <c r="J96" i="22"/>
  <c r="N97" i="23" s="1"/>
  <c r="Y18" i="22"/>
  <c r="M69" i="23" s="1"/>
  <c r="G69" i="23"/>
  <c r="Y43" i="22"/>
  <c r="M94" i="23" s="1"/>
  <c r="G94" i="23"/>
  <c r="K90" i="22"/>
  <c r="O91" i="23" s="1"/>
  <c r="I91" i="23"/>
  <c r="X48" i="22"/>
  <c r="L99" i="23" s="1"/>
  <c r="F99" i="23"/>
  <c r="J60" i="22"/>
  <c r="N61" i="23" s="1"/>
  <c r="H61" i="23"/>
  <c r="E72" i="23"/>
  <c r="W21" i="22"/>
  <c r="K72" i="23" s="1"/>
  <c r="Y42" i="22"/>
  <c r="M93" i="23" s="1"/>
  <c r="G93" i="23"/>
  <c r="W42" i="22"/>
  <c r="K93" i="23" s="1"/>
  <c r="E93" i="23"/>
  <c r="E86" i="23"/>
  <c r="W35" i="22"/>
  <c r="K86" i="23" s="1"/>
  <c r="J85" i="22"/>
  <c r="N86" i="23" s="1"/>
  <c r="H86" i="23"/>
  <c r="G89" i="23"/>
  <c r="Y38" i="22"/>
  <c r="M89" i="23" s="1"/>
  <c r="G70" i="23"/>
  <c r="Y19" i="22"/>
  <c r="M70" i="23" s="1"/>
  <c r="H76" i="23"/>
  <c r="J75" i="22"/>
  <c r="N76" i="23" s="1"/>
  <c r="G76" i="23"/>
  <c r="Y25" i="22"/>
  <c r="M76" i="23" s="1"/>
  <c r="K61" i="22"/>
  <c r="O62" i="23" s="1"/>
  <c r="I62" i="23"/>
  <c r="V51" i="22"/>
  <c r="J8" i="24" s="1"/>
  <c r="J37" i="24" s="1"/>
  <c r="J60" i="23"/>
  <c r="J102" i="23" s="1"/>
  <c r="K70" i="22"/>
  <c r="O71" i="23" s="1"/>
  <c r="I71" i="23"/>
  <c r="K67" i="22"/>
  <c r="O68" i="23" s="1"/>
  <c r="I68" i="23"/>
  <c r="J67" i="22"/>
  <c r="N68" i="23" s="1"/>
  <c r="H68" i="23"/>
  <c r="J63" i="22"/>
  <c r="N64" i="23" s="1"/>
  <c r="H64" i="23"/>
  <c r="W13" i="22"/>
  <c r="K64" i="23" s="1"/>
  <c r="E64" i="23"/>
  <c r="E74" i="23"/>
  <c r="W23" i="22"/>
  <c r="K74" i="23" s="1"/>
  <c r="G90" i="23"/>
  <c r="Y39" i="22"/>
  <c r="M90" i="23" s="1"/>
  <c r="H90" i="23"/>
  <c r="J89" i="22"/>
  <c r="N90" i="23" s="1"/>
  <c r="W29" i="22"/>
  <c r="K80" i="23" s="1"/>
  <c r="E80" i="23"/>
  <c r="Y27" i="22"/>
  <c r="M78" i="23" s="1"/>
  <c r="G78" i="23"/>
  <c r="W45" i="22"/>
  <c r="K96" i="23" s="1"/>
  <c r="E96" i="23"/>
  <c r="I96" i="23"/>
  <c r="K95" i="22"/>
  <c r="O96" i="23" s="1"/>
  <c r="X33" i="22"/>
  <c r="L84" i="23" s="1"/>
  <c r="F84" i="23"/>
  <c r="Y33" i="22"/>
  <c r="M84" i="23" s="1"/>
  <c r="G84" i="23"/>
  <c r="W14" i="22"/>
  <c r="K65" i="23" s="1"/>
  <c r="E65" i="23"/>
  <c r="H65" i="23"/>
  <c r="J64" i="22"/>
  <c r="N65" i="23" s="1"/>
  <c r="W41" i="22"/>
  <c r="K92" i="23" s="1"/>
  <c r="E92" i="23"/>
  <c r="H77" i="23"/>
  <c r="J76" i="22"/>
  <c r="N77" i="23" s="1"/>
  <c r="K76" i="22"/>
  <c r="O77" i="23" s="1"/>
  <c r="I77" i="23"/>
  <c r="X44" i="22"/>
  <c r="L95" i="23" s="1"/>
  <c r="F95" i="23"/>
  <c r="Y44" i="22"/>
  <c r="M95" i="23" s="1"/>
  <c r="G95" i="23"/>
  <c r="G101" i="23"/>
  <c r="Y50" i="22"/>
  <c r="M101" i="23" s="1"/>
  <c r="I101" i="23"/>
  <c r="O101" i="23"/>
  <c r="F98" i="23"/>
  <c r="X47" i="22"/>
  <c r="L98" i="23" s="1"/>
  <c r="G85" i="23"/>
  <c r="Y34" i="22"/>
  <c r="M85" i="23" s="1"/>
  <c r="X34" i="22"/>
  <c r="L85" i="23" s="1"/>
  <c r="F85" i="23"/>
  <c r="E88" i="23"/>
  <c r="W37" i="22"/>
  <c r="K88" i="23" s="1"/>
  <c r="H88" i="23"/>
  <c r="J87" i="22"/>
  <c r="N88" i="23" s="1"/>
  <c r="H73" i="23"/>
  <c r="J72" i="22"/>
  <c r="N73" i="23" s="1"/>
  <c r="Y22" i="22"/>
  <c r="M73" i="23" s="1"/>
  <c r="G73" i="23"/>
  <c r="X32" i="22"/>
  <c r="L83" i="23" s="1"/>
  <c r="F83" i="23"/>
  <c r="W30" i="22"/>
  <c r="K81" i="23" s="1"/>
  <c r="E81" i="23"/>
  <c r="X15" i="22"/>
  <c r="L66" i="23" s="1"/>
  <c r="F66" i="23"/>
  <c r="Y15" i="22"/>
  <c r="M66" i="23" s="1"/>
  <c r="G66" i="23"/>
  <c r="Y36" i="22"/>
  <c r="M87" i="23" s="1"/>
  <c r="G87" i="23"/>
  <c r="X36" i="22"/>
  <c r="L87" i="23" s="1"/>
  <c r="F87" i="23"/>
  <c r="X24" i="22"/>
  <c r="L75" i="23" s="1"/>
  <c r="F75" i="23"/>
  <c r="Y24" i="22"/>
  <c r="M75" i="23" s="1"/>
  <c r="G75" i="23"/>
  <c r="K68" i="22"/>
  <c r="O69" i="23" s="1"/>
  <c r="I69" i="23"/>
  <c r="E69" i="23"/>
  <c r="W18" i="22"/>
  <c r="K69" i="23" s="1"/>
  <c r="E94" i="23"/>
  <c r="W43" i="22"/>
  <c r="K94" i="23" s="1"/>
  <c r="J90" i="22"/>
  <c r="N91" i="23" s="1"/>
  <c r="H91" i="23"/>
  <c r="X12" i="22"/>
  <c r="L63" i="23" s="1"/>
  <c r="F63" i="23"/>
  <c r="I63" i="23"/>
  <c r="K62" i="22"/>
  <c r="O63" i="23" s="1"/>
  <c r="W10" i="22"/>
  <c r="K61" i="23" s="1"/>
  <c r="E61" i="23"/>
  <c r="X31" i="22"/>
  <c r="L82" i="23" s="1"/>
  <c r="F82" i="23"/>
  <c r="H79" i="23"/>
  <c r="J78" i="22"/>
  <c r="N79" i="23" s="1"/>
  <c r="X21" i="22"/>
  <c r="L72" i="23" s="1"/>
  <c r="F72" i="23"/>
  <c r="H93" i="23"/>
  <c r="J92" i="22"/>
  <c r="N93" i="23" s="1"/>
  <c r="X35" i="22"/>
  <c r="L86" i="23" s="1"/>
  <c r="F86" i="23"/>
  <c r="W16" i="22"/>
  <c r="K67" i="23" s="1"/>
  <c r="E67" i="23"/>
  <c r="J66" i="22"/>
  <c r="N67" i="23" s="1"/>
  <c r="H67" i="23"/>
  <c r="X38" i="22"/>
  <c r="L89" i="23" s="1"/>
  <c r="F89" i="23"/>
  <c r="J88" i="22"/>
  <c r="N89" i="23" s="1"/>
  <c r="H89" i="23"/>
  <c r="J69" i="22"/>
  <c r="N70" i="23" s="1"/>
  <c r="H70" i="23"/>
  <c r="W11" i="22"/>
  <c r="K62" i="23" s="1"/>
  <c r="E62" i="23"/>
  <c r="X51" i="22" l="1"/>
  <c r="J12" i="24" s="1"/>
  <c r="F102" i="23"/>
  <c r="E102" i="23"/>
  <c r="I102" i="23"/>
  <c r="G102" i="23"/>
  <c r="H102" i="23"/>
  <c r="I92" i="25"/>
  <c r="I16" i="24"/>
  <c r="C92" i="25"/>
  <c r="I10" i="24"/>
  <c r="J101" i="22"/>
  <c r="J16" i="24" s="1"/>
  <c r="N60" i="23"/>
  <c r="N102" i="23" s="1"/>
  <c r="W51" i="22"/>
  <c r="J10" i="24" s="1"/>
  <c r="K60" i="23"/>
  <c r="K102" i="23" s="1"/>
  <c r="I18" i="24"/>
  <c r="K92" i="25"/>
  <c r="L60" i="23"/>
  <c r="L102" i="23" s="1"/>
  <c r="E92" i="25"/>
  <c r="I14" i="24"/>
  <c r="O60" i="23"/>
  <c r="O102" i="23" s="1"/>
  <c r="K101" i="22"/>
  <c r="J18" i="24" s="1"/>
  <c r="M60" i="23"/>
  <c r="M102" i="23" s="1"/>
  <c r="Y51" i="22"/>
  <c r="J14" i="24" s="1"/>
</calcChain>
</file>

<file path=xl/sharedStrings.xml><?xml version="1.0" encoding="utf-8"?>
<sst xmlns="http://schemas.openxmlformats.org/spreadsheetml/2006/main" count="1676" uniqueCount="532">
  <si>
    <t>情報通信</t>
    <rPh sb="0" eb="2">
      <t>ジョウホウ</t>
    </rPh>
    <rPh sb="2" eb="4">
      <t>ツウシン</t>
    </rPh>
    <phoneticPr fontId="2"/>
  </si>
  <si>
    <t>対事業所サービス</t>
    <rPh sb="0" eb="1">
      <t>タイ</t>
    </rPh>
    <rPh sb="1" eb="4">
      <t>ジギョウショ</t>
    </rPh>
    <phoneticPr fontId="2"/>
  </si>
  <si>
    <t>石油・石炭製品</t>
    <rPh sb="0" eb="2">
      <t>セキユ</t>
    </rPh>
    <rPh sb="3" eb="5">
      <t>セキタン</t>
    </rPh>
    <rPh sb="5" eb="7">
      <t>セイヒン</t>
    </rPh>
    <phoneticPr fontId="2"/>
  </si>
  <si>
    <t>宿泊業</t>
    <rPh sb="0" eb="2">
      <t>シュクハク</t>
    </rPh>
    <rPh sb="2" eb="3">
      <t>ギョウ</t>
    </rPh>
    <phoneticPr fontId="2"/>
  </si>
  <si>
    <t>飲食・娯楽サービス</t>
    <rPh sb="0" eb="2">
      <t>インショク</t>
    </rPh>
    <rPh sb="3" eb="5">
      <t>ゴラク</t>
    </rPh>
    <phoneticPr fontId="2"/>
  </si>
  <si>
    <t>農林業</t>
    <rPh sb="0" eb="3">
      <t>ノウリンギョウ</t>
    </rPh>
    <phoneticPr fontId="2"/>
  </si>
  <si>
    <t>飲食料品</t>
    <rPh sb="0" eb="2">
      <t>インショク</t>
    </rPh>
    <rPh sb="2" eb="3">
      <t>リョウ</t>
    </rPh>
    <rPh sb="3" eb="4">
      <t>ヒン</t>
    </rPh>
    <phoneticPr fontId="2"/>
  </si>
  <si>
    <t>水産業</t>
    <rPh sb="0" eb="3">
      <t>スイサンギョウ</t>
    </rPh>
    <phoneticPr fontId="2"/>
  </si>
  <si>
    <t>繊維製品</t>
    <rPh sb="0" eb="2">
      <t>センイ</t>
    </rPh>
    <rPh sb="2" eb="4">
      <t>セイヒン</t>
    </rPh>
    <phoneticPr fontId="2"/>
  </si>
  <si>
    <t>その他の製造工業製品</t>
    <rPh sb="2" eb="3">
      <t>タ</t>
    </rPh>
    <rPh sb="4" eb="6">
      <t>セイゾウ</t>
    </rPh>
    <rPh sb="6" eb="8">
      <t>コウギョウ</t>
    </rPh>
    <rPh sb="8" eb="10">
      <t>セイヒン</t>
    </rPh>
    <phoneticPr fontId="2"/>
  </si>
  <si>
    <t>陶磁器</t>
    <rPh sb="0" eb="3">
      <t>トウジキ</t>
    </rPh>
    <phoneticPr fontId="2"/>
  </si>
  <si>
    <t>宿泊費</t>
    <rPh sb="0" eb="3">
      <t>シュクハクヒ</t>
    </rPh>
    <phoneticPr fontId="2"/>
  </si>
  <si>
    <t>交通費</t>
    <rPh sb="0" eb="3">
      <t>コウツウヒ</t>
    </rPh>
    <phoneticPr fontId="2"/>
  </si>
  <si>
    <t>飲食娯楽費</t>
    <rPh sb="0" eb="2">
      <t>インショク</t>
    </rPh>
    <rPh sb="2" eb="5">
      <t>ゴラクヒ</t>
    </rPh>
    <phoneticPr fontId="2"/>
  </si>
  <si>
    <t>土産代</t>
    <rPh sb="0" eb="2">
      <t>ミヤゲ</t>
    </rPh>
    <rPh sb="2" eb="3">
      <t>ダイ</t>
    </rPh>
    <phoneticPr fontId="2"/>
  </si>
  <si>
    <t>合計</t>
    <rPh sb="0" eb="2">
      <t>ゴウケイ</t>
    </rPh>
    <phoneticPr fontId="2"/>
  </si>
  <si>
    <t>平均</t>
    <rPh sb="0" eb="2">
      <t>ヘイキン</t>
    </rPh>
    <phoneticPr fontId="2"/>
  </si>
  <si>
    <t>日帰り客数</t>
    <rPh sb="0" eb="2">
      <t>ヒガエ</t>
    </rPh>
    <rPh sb="3" eb="5">
      <t>キャクスウ</t>
    </rPh>
    <phoneticPr fontId="2"/>
  </si>
  <si>
    <t>宿泊客延滞在数</t>
    <rPh sb="0" eb="3">
      <t>シュクハクキャク</t>
    </rPh>
    <rPh sb="3" eb="4">
      <t>ノ</t>
    </rPh>
    <rPh sb="4" eb="6">
      <t>タイザイ</t>
    </rPh>
    <rPh sb="6" eb="7">
      <t>スウ</t>
    </rPh>
    <phoneticPr fontId="2"/>
  </si>
  <si>
    <t>延宿泊数</t>
    <rPh sb="0" eb="1">
      <t>ノ</t>
    </rPh>
    <rPh sb="1" eb="3">
      <t>シュクハク</t>
    </rPh>
    <rPh sb="3" eb="4">
      <t>スウ</t>
    </rPh>
    <phoneticPr fontId="2"/>
  </si>
  <si>
    <t>宿泊客実数</t>
    <rPh sb="0" eb="3">
      <t>シュクハクキャク</t>
    </rPh>
    <rPh sb="3" eb="5">
      <t>ジッスウ</t>
    </rPh>
    <phoneticPr fontId="2"/>
  </si>
  <si>
    <t>平均宿泊数</t>
    <rPh sb="0" eb="2">
      <t>ヘイキン</t>
    </rPh>
    <rPh sb="2" eb="4">
      <t>シュクハク</t>
    </rPh>
    <rPh sb="4" eb="5">
      <t>スウ</t>
    </rPh>
    <phoneticPr fontId="2"/>
  </si>
  <si>
    <t>観光客延数</t>
    <rPh sb="0" eb="3">
      <t>カンコウキャク</t>
    </rPh>
    <rPh sb="3" eb="4">
      <t>ノベ</t>
    </rPh>
    <rPh sb="4" eb="5">
      <t>スウ</t>
    </rPh>
    <phoneticPr fontId="2"/>
  </si>
  <si>
    <t>Ａ</t>
    <phoneticPr fontId="2"/>
  </si>
  <si>
    <t>Ｆ＝Ａ＋Ｂ</t>
    <phoneticPr fontId="2"/>
  </si>
  <si>
    <t>Ｂ＝Ｃ＋Ｄ</t>
    <phoneticPr fontId="2"/>
  </si>
  <si>
    <t>Ｄ</t>
    <phoneticPr fontId="2"/>
  </si>
  <si>
    <t>日帰り客</t>
    <rPh sb="0" eb="2">
      <t>ヒガエ</t>
    </rPh>
    <rPh sb="3" eb="4">
      <t>キャク</t>
    </rPh>
    <phoneticPr fontId="2"/>
  </si>
  <si>
    <t>実宿泊客</t>
    <rPh sb="0" eb="1">
      <t>ジツ</t>
    </rPh>
    <rPh sb="1" eb="4">
      <t>シュクハクキャク</t>
    </rPh>
    <phoneticPr fontId="2"/>
  </si>
  <si>
    <t>観光客数</t>
    <rPh sb="0" eb="3">
      <t>カンコウキャク</t>
    </rPh>
    <rPh sb="3" eb="4">
      <t>スウ</t>
    </rPh>
    <phoneticPr fontId="2"/>
  </si>
  <si>
    <t>日帰り客数</t>
    <rPh sb="0" eb="2">
      <t>ヒガエ</t>
    </rPh>
    <rPh sb="3" eb="4">
      <t>キャク</t>
    </rPh>
    <rPh sb="4" eb="5">
      <t>スウ</t>
    </rPh>
    <phoneticPr fontId="2"/>
  </si>
  <si>
    <t>宿泊客実数</t>
    <rPh sb="0" eb="2">
      <t>シュクハク</t>
    </rPh>
    <rPh sb="2" eb="3">
      <t>キャク</t>
    </rPh>
    <rPh sb="3" eb="4">
      <t>ジツ</t>
    </rPh>
    <rPh sb="4" eb="5">
      <t>スウ</t>
    </rPh>
    <phoneticPr fontId="2"/>
  </si>
  <si>
    <t>総額</t>
    <rPh sb="0" eb="2">
      <t>ソウガク</t>
    </rPh>
    <phoneticPr fontId="2"/>
  </si>
  <si>
    <t>県計</t>
    <rPh sb="0" eb="1">
      <t>ケン</t>
    </rPh>
    <rPh sb="1" eb="2">
      <t>ケイ</t>
    </rPh>
    <phoneticPr fontId="2"/>
  </si>
  <si>
    <t>日帰り客計</t>
    <rPh sb="0" eb="2">
      <t>ヒガエ</t>
    </rPh>
    <rPh sb="3" eb="4">
      <t>キャク</t>
    </rPh>
    <rPh sb="4" eb="5">
      <t>ケイ</t>
    </rPh>
    <phoneticPr fontId="2"/>
  </si>
  <si>
    <t>宿泊客計</t>
    <rPh sb="0" eb="3">
      <t>シュクハクキャク</t>
    </rPh>
    <rPh sb="3" eb="4">
      <t>ケイ</t>
    </rPh>
    <phoneticPr fontId="2"/>
  </si>
  <si>
    <t>再算定後</t>
    <rPh sb="0" eb="1">
      <t>サイ</t>
    </rPh>
    <rPh sb="1" eb="3">
      <t>サンテイ</t>
    </rPh>
    <rPh sb="3" eb="4">
      <t>ゴ</t>
    </rPh>
    <phoneticPr fontId="2"/>
  </si>
  <si>
    <t>総人数</t>
    <rPh sb="0" eb="1">
      <t>ソウ</t>
    </rPh>
    <rPh sb="1" eb="3">
      <t>ニンズウ</t>
    </rPh>
    <phoneticPr fontId="2"/>
  </si>
  <si>
    <t>構成比</t>
    <rPh sb="0" eb="3">
      <t>コウセイヒ</t>
    </rPh>
    <phoneticPr fontId="2"/>
  </si>
  <si>
    <t>観光客実数</t>
    <rPh sb="0" eb="3">
      <t>カンコウキャク</t>
    </rPh>
    <rPh sb="3" eb="4">
      <t>ジツ</t>
    </rPh>
    <rPh sb="4" eb="5">
      <t>スウ</t>
    </rPh>
    <phoneticPr fontId="2"/>
  </si>
  <si>
    <t>観光消費単価</t>
    <rPh sb="0" eb="2">
      <t>カンコウ</t>
    </rPh>
    <rPh sb="2" eb="4">
      <t>ショウヒ</t>
    </rPh>
    <rPh sb="4" eb="6">
      <t>タンカ</t>
    </rPh>
    <phoneticPr fontId="2"/>
  </si>
  <si>
    <t>※１　観光消費の宿泊費は１泊当たりの額</t>
    <rPh sb="3" eb="5">
      <t>カンコウ</t>
    </rPh>
    <rPh sb="5" eb="7">
      <t>ショウヒ</t>
    </rPh>
    <rPh sb="8" eb="11">
      <t>シュクハクヒ</t>
    </rPh>
    <rPh sb="13" eb="14">
      <t>パク</t>
    </rPh>
    <rPh sb="14" eb="15">
      <t>ア</t>
    </rPh>
    <rPh sb="18" eb="19">
      <t>ガク</t>
    </rPh>
    <phoneticPr fontId="2"/>
  </si>
  <si>
    <t>※２　観光消費の交通費は１日当たりの額</t>
    <rPh sb="3" eb="5">
      <t>カンコウ</t>
    </rPh>
    <rPh sb="5" eb="7">
      <t>ショウヒ</t>
    </rPh>
    <rPh sb="8" eb="11">
      <t>コウツウヒ</t>
    </rPh>
    <rPh sb="13" eb="14">
      <t>ニチ</t>
    </rPh>
    <rPh sb="14" eb="15">
      <t>ア</t>
    </rPh>
    <rPh sb="18" eb="19">
      <t>ガク</t>
    </rPh>
    <phoneticPr fontId="2"/>
  </si>
  <si>
    <t>※１　観光消費の交通費は１日当たりの額</t>
    <rPh sb="3" eb="5">
      <t>カンコウ</t>
    </rPh>
    <rPh sb="5" eb="7">
      <t>ショウヒ</t>
    </rPh>
    <rPh sb="8" eb="11">
      <t>コウツウヒ</t>
    </rPh>
    <rPh sb="13" eb="14">
      <t>ニチ</t>
    </rPh>
    <rPh sb="14" eb="15">
      <t>ア</t>
    </rPh>
    <rPh sb="18" eb="19">
      <t>ガク</t>
    </rPh>
    <phoneticPr fontId="2"/>
  </si>
  <si>
    <t>※２　観光消費の飲食娯楽費は１日当たりの額</t>
    <rPh sb="3" eb="5">
      <t>カンコウ</t>
    </rPh>
    <rPh sb="5" eb="7">
      <t>ショウヒ</t>
    </rPh>
    <rPh sb="8" eb="10">
      <t>インショク</t>
    </rPh>
    <rPh sb="10" eb="13">
      <t>ゴラクヒ</t>
    </rPh>
    <rPh sb="15" eb="16">
      <t>ニチ</t>
    </rPh>
    <rPh sb="16" eb="17">
      <t>ア</t>
    </rPh>
    <rPh sb="20" eb="21">
      <t>ガク</t>
    </rPh>
    <phoneticPr fontId="2"/>
  </si>
  <si>
    <t>※３　観光消費の土産代は１日当たりの額</t>
    <rPh sb="3" eb="5">
      <t>カンコウ</t>
    </rPh>
    <rPh sb="5" eb="7">
      <t>ショウヒ</t>
    </rPh>
    <rPh sb="8" eb="10">
      <t>ミヤゲ</t>
    </rPh>
    <rPh sb="10" eb="11">
      <t>ダイ</t>
    </rPh>
    <rPh sb="13" eb="14">
      <t>ニチ</t>
    </rPh>
    <rPh sb="14" eb="15">
      <t>ア</t>
    </rPh>
    <rPh sb="18" eb="19">
      <t>ガク</t>
    </rPh>
    <phoneticPr fontId="2"/>
  </si>
  <si>
    <t>※３　観光消費の飲食娯楽費は１日当たりの額</t>
    <rPh sb="3" eb="5">
      <t>カンコウ</t>
    </rPh>
    <rPh sb="5" eb="7">
      <t>ショウヒ</t>
    </rPh>
    <rPh sb="8" eb="10">
      <t>インショク</t>
    </rPh>
    <rPh sb="10" eb="12">
      <t>ゴラク</t>
    </rPh>
    <rPh sb="12" eb="13">
      <t>ヒ</t>
    </rPh>
    <rPh sb="15" eb="16">
      <t>ニチ</t>
    </rPh>
    <rPh sb="16" eb="17">
      <t>ア</t>
    </rPh>
    <rPh sb="20" eb="21">
      <t>ガク</t>
    </rPh>
    <phoneticPr fontId="2"/>
  </si>
  <si>
    <t>※４　観光消費の土産代は１回当たりの額</t>
    <rPh sb="3" eb="5">
      <t>カンコウ</t>
    </rPh>
    <rPh sb="5" eb="7">
      <t>ショウヒ</t>
    </rPh>
    <rPh sb="8" eb="10">
      <t>ミヤゲ</t>
    </rPh>
    <rPh sb="10" eb="11">
      <t>ダイ</t>
    </rPh>
    <rPh sb="13" eb="14">
      <t>カイ</t>
    </rPh>
    <rPh sb="14" eb="15">
      <t>ア</t>
    </rPh>
    <rPh sb="18" eb="19">
      <t>ガク</t>
    </rPh>
    <phoneticPr fontId="2"/>
  </si>
  <si>
    <t>交通費＝単価×日帰り客数</t>
    <rPh sb="0" eb="3">
      <t>コウツウヒ</t>
    </rPh>
    <rPh sb="4" eb="6">
      <t>タンカ</t>
    </rPh>
    <rPh sb="7" eb="9">
      <t>ヒガエ</t>
    </rPh>
    <rPh sb="10" eb="11">
      <t>キャク</t>
    </rPh>
    <rPh sb="11" eb="12">
      <t>スウ</t>
    </rPh>
    <phoneticPr fontId="2"/>
  </si>
  <si>
    <t>飲食娯楽費＝単価×日帰り客数</t>
    <rPh sb="0" eb="2">
      <t>インショク</t>
    </rPh>
    <rPh sb="2" eb="5">
      <t>ゴラクヒ</t>
    </rPh>
    <rPh sb="6" eb="8">
      <t>タンカ</t>
    </rPh>
    <rPh sb="9" eb="11">
      <t>ヒガエ</t>
    </rPh>
    <rPh sb="12" eb="14">
      <t>キャクスウ</t>
    </rPh>
    <phoneticPr fontId="2"/>
  </si>
  <si>
    <t>土産代＝単価×日帰り客数</t>
    <rPh sb="0" eb="2">
      <t>ミヤゲ</t>
    </rPh>
    <rPh sb="2" eb="3">
      <t>ダイ</t>
    </rPh>
    <rPh sb="4" eb="6">
      <t>タンカ</t>
    </rPh>
    <rPh sb="7" eb="9">
      <t>ヒガエ</t>
    </rPh>
    <rPh sb="10" eb="12">
      <t>キャクスウ</t>
    </rPh>
    <phoneticPr fontId="2"/>
  </si>
  <si>
    <t>交通費単価＝交通費総額／日帰り客数</t>
    <rPh sb="0" eb="3">
      <t>コウツウヒ</t>
    </rPh>
    <rPh sb="3" eb="5">
      <t>タンカ</t>
    </rPh>
    <rPh sb="6" eb="9">
      <t>コウツウヒ</t>
    </rPh>
    <rPh sb="9" eb="11">
      <t>ソウガク</t>
    </rPh>
    <rPh sb="12" eb="14">
      <t>ヒガエ</t>
    </rPh>
    <rPh sb="15" eb="17">
      <t>キャクスウ</t>
    </rPh>
    <phoneticPr fontId="2"/>
  </si>
  <si>
    <t>飲食娯楽費単価＝飲食娯楽費総額／日帰り客数</t>
    <rPh sb="0" eb="2">
      <t>インショク</t>
    </rPh>
    <rPh sb="2" eb="5">
      <t>ゴラクヒ</t>
    </rPh>
    <rPh sb="5" eb="7">
      <t>タンカ</t>
    </rPh>
    <rPh sb="8" eb="10">
      <t>インショク</t>
    </rPh>
    <rPh sb="10" eb="12">
      <t>ゴラク</t>
    </rPh>
    <rPh sb="12" eb="13">
      <t>ヒ</t>
    </rPh>
    <rPh sb="13" eb="15">
      <t>ソウガク</t>
    </rPh>
    <rPh sb="16" eb="18">
      <t>ヒガエ</t>
    </rPh>
    <rPh sb="19" eb="21">
      <t>キャクスウ</t>
    </rPh>
    <phoneticPr fontId="2"/>
  </si>
  <si>
    <t>土産代単価＝土産代総額／日帰り客数</t>
    <rPh sb="0" eb="2">
      <t>ミヤゲ</t>
    </rPh>
    <rPh sb="2" eb="3">
      <t>ダイ</t>
    </rPh>
    <rPh sb="3" eb="5">
      <t>タンカ</t>
    </rPh>
    <rPh sb="6" eb="8">
      <t>ミヤゲ</t>
    </rPh>
    <rPh sb="8" eb="9">
      <t>ダイ</t>
    </rPh>
    <rPh sb="9" eb="11">
      <t>ソウガク</t>
    </rPh>
    <rPh sb="12" eb="14">
      <t>ヒガエ</t>
    </rPh>
    <rPh sb="15" eb="17">
      <t>キャクスウ</t>
    </rPh>
    <phoneticPr fontId="2"/>
  </si>
  <si>
    <t>※日帰り客の単価計算（再算定後で計算）</t>
    <rPh sb="1" eb="3">
      <t>ヒガエ</t>
    </rPh>
    <rPh sb="4" eb="5">
      <t>キャク</t>
    </rPh>
    <rPh sb="6" eb="8">
      <t>タンカ</t>
    </rPh>
    <rPh sb="8" eb="10">
      <t>ケイサン</t>
    </rPh>
    <rPh sb="11" eb="12">
      <t>サイ</t>
    </rPh>
    <rPh sb="12" eb="14">
      <t>サンテイ</t>
    </rPh>
    <rPh sb="14" eb="15">
      <t>ゴ</t>
    </rPh>
    <rPh sb="16" eb="18">
      <t>ケイサン</t>
    </rPh>
    <phoneticPr fontId="2"/>
  </si>
  <si>
    <t>※宿泊客の単価計算（再算定後で計算）</t>
    <rPh sb="1" eb="3">
      <t>シュクハク</t>
    </rPh>
    <rPh sb="3" eb="4">
      <t>キャク</t>
    </rPh>
    <rPh sb="5" eb="7">
      <t>タンカ</t>
    </rPh>
    <rPh sb="7" eb="9">
      <t>ケイサン</t>
    </rPh>
    <rPh sb="10" eb="11">
      <t>サイ</t>
    </rPh>
    <rPh sb="11" eb="13">
      <t>サンテイ</t>
    </rPh>
    <rPh sb="13" eb="14">
      <t>ゴ</t>
    </rPh>
    <rPh sb="15" eb="17">
      <t>ケイサン</t>
    </rPh>
    <phoneticPr fontId="2"/>
  </si>
  <si>
    <t>宿泊費＝単価×延宿泊数</t>
    <rPh sb="0" eb="3">
      <t>シュクハクヒ</t>
    </rPh>
    <rPh sb="4" eb="6">
      <t>タンカ</t>
    </rPh>
    <rPh sb="7" eb="8">
      <t>ノ</t>
    </rPh>
    <rPh sb="8" eb="10">
      <t>シュクハク</t>
    </rPh>
    <rPh sb="10" eb="11">
      <t>スウ</t>
    </rPh>
    <phoneticPr fontId="2"/>
  </si>
  <si>
    <t>交通費＝単価×宿泊客延滞在数</t>
    <rPh sb="0" eb="3">
      <t>コウツウヒ</t>
    </rPh>
    <rPh sb="4" eb="6">
      <t>タンカ</t>
    </rPh>
    <rPh sb="7" eb="10">
      <t>シュクハクキャク</t>
    </rPh>
    <rPh sb="10" eb="11">
      <t>ノベ</t>
    </rPh>
    <rPh sb="11" eb="13">
      <t>タイザイ</t>
    </rPh>
    <rPh sb="13" eb="14">
      <t>スウ</t>
    </rPh>
    <phoneticPr fontId="2"/>
  </si>
  <si>
    <t>飲食娯楽費＝単価×宿泊客延滞在数</t>
    <rPh sb="0" eb="2">
      <t>インショク</t>
    </rPh>
    <rPh sb="2" eb="5">
      <t>ゴラクヒ</t>
    </rPh>
    <rPh sb="6" eb="8">
      <t>タンカ</t>
    </rPh>
    <rPh sb="9" eb="12">
      <t>シュクハクキャク</t>
    </rPh>
    <rPh sb="12" eb="13">
      <t>ノベ</t>
    </rPh>
    <rPh sb="13" eb="15">
      <t>タイザイ</t>
    </rPh>
    <rPh sb="15" eb="16">
      <t>スウ</t>
    </rPh>
    <phoneticPr fontId="2"/>
  </si>
  <si>
    <t>土産代＝単価×宿泊客実数</t>
    <rPh sb="0" eb="2">
      <t>ミヤゲ</t>
    </rPh>
    <rPh sb="2" eb="3">
      <t>ダイ</t>
    </rPh>
    <rPh sb="4" eb="6">
      <t>タンカ</t>
    </rPh>
    <rPh sb="7" eb="10">
      <t>シュクハクキャク</t>
    </rPh>
    <rPh sb="10" eb="12">
      <t>ジッスウ</t>
    </rPh>
    <phoneticPr fontId="2"/>
  </si>
  <si>
    <t>宿泊費単価＝宿泊費総額／延宿泊数</t>
    <rPh sb="0" eb="3">
      <t>シュクハクヒ</t>
    </rPh>
    <rPh sb="3" eb="5">
      <t>タンカ</t>
    </rPh>
    <rPh sb="6" eb="9">
      <t>シュクハクヒ</t>
    </rPh>
    <rPh sb="9" eb="11">
      <t>ソウガク</t>
    </rPh>
    <rPh sb="12" eb="13">
      <t>ノ</t>
    </rPh>
    <rPh sb="13" eb="15">
      <t>シュクハク</t>
    </rPh>
    <rPh sb="15" eb="16">
      <t>スウ</t>
    </rPh>
    <phoneticPr fontId="2"/>
  </si>
  <si>
    <t>交通費単価＝交通費総額／宿泊客延滞在数</t>
    <rPh sb="0" eb="3">
      <t>コウツウヒ</t>
    </rPh>
    <rPh sb="3" eb="5">
      <t>タンカ</t>
    </rPh>
    <rPh sb="6" eb="9">
      <t>コウツウヒ</t>
    </rPh>
    <rPh sb="9" eb="11">
      <t>ソウガク</t>
    </rPh>
    <rPh sb="12" eb="15">
      <t>シュクハクキャク</t>
    </rPh>
    <rPh sb="15" eb="16">
      <t>ノベ</t>
    </rPh>
    <rPh sb="16" eb="18">
      <t>タイザイ</t>
    </rPh>
    <rPh sb="18" eb="19">
      <t>スウ</t>
    </rPh>
    <phoneticPr fontId="2"/>
  </si>
  <si>
    <t>飲食娯楽費単価＝飲食娯楽費総額／宿泊客延滞在数</t>
    <rPh sb="0" eb="2">
      <t>インショク</t>
    </rPh>
    <rPh sb="2" eb="5">
      <t>ゴラクヒ</t>
    </rPh>
    <rPh sb="5" eb="7">
      <t>タンカ</t>
    </rPh>
    <rPh sb="8" eb="10">
      <t>インショク</t>
    </rPh>
    <rPh sb="10" eb="13">
      <t>ゴラクヒ</t>
    </rPh>
    <rPh sb="13" eb="15">
      <t>ソウガク</t>
    </rPh>
    <rPh sb="16" eb="19">
      <t>シュクハクキャク</t>
    </rPh>
    <rPh sb="19" eb="20">
      <t>ノベ</t>
    </rPh>
    <rPh sb="20" eb="22">
      <t>タイザイ</t>
    </rPh>
    <rPh sb="22" eb="23">
      <t>スウ</t>
    </rPh>
    <phoneticPr fontId="2"/>
  </si>
  <si>
    <t>土産代単価＝土産代総額／宿泊客実数</t>
    <rPh sb="0" eb="2">
      <t>ミヤゲ</t>
    </rPh>
    <rPh sb="2" eb="3">
      <t>ダイ</t>
    </rPh>
    <rPh sb="3" eb="5">
      <t>タンカ</t>
    </rPh>
    <rPh sb="6" eb="8">
      <t>ミヤゲ</t>
    </rPh>
    <rPh sb="8" eb="9">
      <t>ダイ</t>
    </rPh>
    <rPh sb="9" eb="11">
      <t>ソウガク</t>
    </rPh>
    <rPh sb="12" eb="15">
      <t>シュクハクキャク</t>
    </rPh>
    <rPh sb="15" eb="17">
      <t>ジッスウ</t>
    </rPh>
    <phoneticPr fontId="2"/>
  </si>
  <si>
    <t>（単位：千円）</t>
    <rPh sb="1" eb="3">
      <t>タンイ</t>
    </rPh>
    <rPh sb="4" eb="6">
      <t>センエン</t>
    </rPh>
    <phoneticPr fontId="2"/>
  </si>
  <si>
    <t>観光消費額</t>
    <rPh sb="0" eb="2">
      <t>カンコウ</t>
    </rPh>
    <rPh sb="2" eb="5">
      <t>ショウヒガク</t>
    </rPh>
    <phoneticPr fontId="2"/>
  </si>
  <si>
    <t>02</t>
    <phoneticPr fontId="2"/>
  </si>
  <si>
    <t>04</t>
    <phoneticPr fontId="2"/>
  </si>
  <si>
    <t>05</t>
    <phoneticPr fontId="2"/>
  </si>
  <si>
    <t>07</t>
    <phoneticPr fontId="2"/>
  </si>
  <si>
    <t>08</t>
    <phoneticPr fontId="2"/>
  </si>
  <si>
    <t>01</t>
    <phoneticPr fontId="2"/>
  </si>
  <si>
    <t>分析テーマ</t>
    <rPh sb="0" eb="2">
      <t>ブンセキ</t>
    </rPh>
    <phoneticPr fontId="2"/>
  </si>
  <si>
    <t>消費転換率</t>
    <rPh sb="0" eb="2">
      <t>ショウヒ</t>
    </rPh>
    <rPh sb="2" eb="4">
      <t>テンカン</t>
    </rPh>
    <rPh sb="4" eb="5">
      <t>リツ</t>
    </rPh>
    <phoneticPr fontId="2"/>
  </si>
  <si>
    <t>長崎市消費転換率</t>
    <rPh sb="0" eb="3">
      <t>ナガサキシ</t>
    </rPh>
    <rPh sb="3" eb="5">
      <t>ショウヒ</t>
    </rPh>
    <rPh sb="5" eb="7">
      <t>テンカン</t>
    </rPh>
    <rPh sb="7" eb="8">
      <t>リツ</t>
    </rPh>
    <phoneticPr fontId="2"/>
  </si>
  <si>
    <t>表示単位</t>
    <rPh sb="0" eb="2">
      <t>ヒョウジ</t>
    </rPh>
    <rPh sb="2" eb="4">
      <t>タンイ</t>
    </rPh>
    <phoneticPr fontId="2"/>
  </si>
  <si>
    <t>百万円</t>
    <rPh sb="0" eb="3">
      <t>ヒャクマンエン</t>
    </rPh>
    <phoneticPr fontId="2"/>
  </si>
  <si>
    <t>億円</t>
    <rPh sb="0" eb="2">
      <t>オクエン</t>
    </rPh>
    <phoneticPr fontId="2"/>
  </si>
  <si>
    <t>単位調整係数</t>
    <rPh sb="0" eb="2">
      <t>タンイ</t>
    </rPh>
    <rPh sb="2" eb="4">
      <t>チョウセイ</t>
    </rPh>
    <rPh sb="4" eb="6">
      <t>ケイスウ</t>
    </rPh>
    <phoneticPr fontId="2"/>
  </si>
  <si>
    <t>千円</t>
    <rPh sb="0" eb="2">
      <t>センエン</t>
    </rPh>
    <phoneticPr fontId="2"/>
  </si>
  <si>
    <t>宿泊</t>
    <rPh sb="0" eb="2">
      <t>シュクハク</t>
    </rPh>
    <phoneticPr fontId="2"/>
  </si>
  <si>
    <t>日帰り</t>
    <rPh sb="0" eb="2">
      <t>ヒガエ</t>
    </rPh>
    <phoneticPr fontId="2"/>
  </si>
  <si>
    <t>（単位：人）</t>
    <rPh sb="1" eb="3">
      <t>タンイ</t>
    </rPh>
    <rPh sb="4" eb="5">
      <t>ニン</t>
    </rPh>
    <phoneticPr fontId="2"/>
  </si>
  <si>
    <t>利用者による入力</t>
    <rPh sb="0" eb="3">
      <t>リヨウシャ</t>
    </rPh>
    <rPh sb="6" eb="8">
      <t>ニュウリョク</t>
    </rPh>
    <phoneticPr fontId="2"/>
  </si>
  <si>
    <t>観光消費額合計</t>
    <rPh sb="0" eb="2">
      <t>カンコウ</t>
    </rPh>
    <rPh sb="2" eb="4">
      <t>ショウヒ</t>
    </rPh>
    <rPh sb="4" eb="5">
      <t>ガク</t>
    </rPh>
    <rPh sb="5" eb="7">
      <t>ゴウケイ</t>
    </rPh>
    <phoneticPr fontId="2"/>
  </si>
  <si>
    <t>観光客実数合計</t>
    <rPh sb="0" eb="3">
      <t>カンコウキャク</t>
    </rPh>
    <rPh sb="3" eb="5">
      <t>ジッスウ</t>
    </rPh>
    <rPh sb="5" eb="7">
      <t>ゴウケイ</t>
    </rPh>
    <phoneticPr fontId="2"/>
  </si>
  <si>
    <t>Ｃ＝Ｄ×Ｅ</t>
    <phoneticPr fontId="2"/>
  </si>
  <si>
    <t>Ｅ</t>
    <phoneticPr fontId="2"/>
  </si>
  <si>
    <t>１．の観光客総数から宿泊客・日帰り客の計数をそれぞれ推計</t>
    <rPh sb="3" eb="6">
      <t>カンコウキャク</t>
    </rPh>
    <rPh sb="6" eb="7">
      <t>ソウ</t>
    </rPh>
    <rPh sb="7" eb="8">
      <t>スウ</t>
    </rPh>
    <rPh sb="10" eb="13">
      <t>シュクハクキャク</t>
    </rPh>
    <rPh sb="14" eb="16">
      <t>ヒガエ</t>
    </rPh>
    <rPh sb="17" eb="18">
      <t>キャク</t>
    </rPh>
    <rPh sb="19" eb="21">
      <t>ケイスウ</t>
    </rPh>
    <rPh sb="26" eb="28">
      <t>スイケイ</t>
    </rPh>
    <phoneticPr fontId="2"/>
  </si>
  <si>
    <t>２．の観光客実数（宿泊・日帰りの区分ごと）から宿泊客・日帰り客の計数をそれぞれ推計</t>
    <rPh sb="3" eb="6">
      <t>カンコウキャク</t>
    </rPh>
    <rPh sb="6" eb="7">
      <t>ジツ</t>
    </rPh>
    <rPh sb="7" eb="8">
      <t>スウ</t>
    </rPh>
    <rPh sb="9" eb="11">
      <t>シュクハク</t>
    </rPh>
    <rPh sb="12" eb="14">
      <t>ヒガエ</t>
    </rPh>
    <rPh sb="16" eb="18">
      <t>クブン</t>
    </rPh>
    <rPh sb="23" eb="26">
      <t>シュクハクキャク</t>
    </rPh>
    <rPh sb="27" eb="29">
      <t>ヒガエ</t>
    </rPh>
    <rPh sb="30" eb="31">
      <t>キャク</t>
    </rPh>
    <rPh sb="32" eb="34">
      <t>ケイスウ</t>
    </rPh>
    <rPh sb="39" eb="41">
      <t>スイケイ</t>
    </rPh>
    <phoneticPr fontId="2"/>
  </si>
  <si>
    <t>※日帰り客の単価</t>
    <rPh sb="1" eb="3">
      <t>ヒガエ</t>
    </rPh>
    <rPh sb="4" eb="5">
      <t>キャク</t>
    </rPh>
    <rPh sb="6" eb="8">
      <t>タンカ</t>
    </rPh>
    <phoneticPr fontId="2"/>
  </si>
  <si>
    <t>※宿泊客の単価</t>
    <rPh sb="1" eb="3">
      <t>シュクハク</t>
    </rPh>
    <rPh sb="3" eb="4">
      <t>キャク</t>
    </rPh>
    <rPh sb="5" eb="7">
      <t>タンカ</t>
    </rPh>
    <phoneticPr fontId="2"/>
  </si>
  <si>
    <t>宿泊客</t>
    <rPh sb="0" eb="2">
      <t>シュクハク</t>
    </rPh>
    <rPh sb="2" eb="3">
      <t>キャク</t>
    </rPh>
    <phoneticPr fontId="2"/>
  </si>
  <si>
    <t>（単位：千円、率）</t>
    <rPh sb="1" eb="3">
      <t>タンイ</t>
    </rPh>
    <rPh sb="4" eb="6">
      <t>センエン</t>
    </rPh>
    <rPh sb="7" eb="8">
      <t>リツ</t>
    </rPh>
    <phoneticPr fontId="2"/>
  </si>
  <si>
    <t>３．観光消費の総額がわかっている場合（宿泊・日帰りの区分不明）に、金額（千円）を下の各セルに入力してください。</t>
    <rPh sb="2" eb="4">
      <t>カンコウ</t>
    </rPh>
    <rPh sb="4" eb="6">
      <t>ショウヒ</t>
    </rPh>
    <rPh sb="7" eb="9">
      <t>ソウガク</t>
    </rPh>
    <rPh sb="16" eb="18">
      <t>バアイ</t>
    </rPh>
    <rPh sb="19" eb="21">
      <t>シュクハク</t>
    </rPh>
    <rPh sb="22" eb="23">
      <t>ヒ</t>
    </rPh>
    <rPh sb="23" eb="24">
      <t>カエ</t>
    </rPh>
    <rPh sb="26" eb="28">
      <t>クブン</t>
    </rPh>
    <rPh sb="28" eb="30">
      <t>フメイ</t>
    </rPh>
    <rPh sb="33" eb="35">
      <t>キンガク</t>
    </rPh>
    <rPh sb="36" eb="38">
      <t>センエン</t>
    </rPh>
    <rPh sb="40" eb="41">
      <t>シタ</t>
    </rPh>
    <rPh sb="42" eb="43">
      <t>カク</t>
    </rPh>
    <rPh sb="46" eb="48">
      <t>ニュウリョク</t>
    </rPh>
    <phoneticPr fontId="2"/>
  </si>
  <si>
    <t>４．観光消費の総額がわかっている場合（宿泊・日帰りの区分ごと）に、金額（千円）を下の各セルに入力してください。</t>
    <rPh sb="2" eb="4">
      <t>カンコウ</t>
    </rPh>
    <rPh sb="4" eb="6">
      <t>ショウヒ</t>
    </rPh>
    <rPh sb="7" eb="9">
      <t>ソウガク</t>
    </rPh>
    <rPh sb="16" eb="18">
      <t>バアイ</t>
    </rPh>
    <rPh sb="19" eb="21">
      <t>シュクハク</t>
    </rPh>
    <rPh sb="22" eb="23">
      <t>ヒ</t>
    </rPh>
    <rPh sb="23" eb="24">
      <t>カエ</t>
    </rPh>
    <rPh sb="26" eb="28">
      <t>クブン</t>
    </rPh>
    <rPh sb="33" eb="35">
      <t>キンガク</t>
    </rPh>
    <rPh sb="36" eb="38">
      <t>センエン</t>
    </rPh>
    <rPh sb="40" eb="41">
      <t>シタ</t>
    </rPh>
    <rPh sb="42" eb="43">
      <t>カク</t>
    </rPh>
    <rPh sb="46" eb="48">
      <t>ニュウリョク</t>
    </rPh>
    <phoneticPr fontId="2"/>
  </si>
  <si>
    <t>※宿泊：日帰りの構成比</t>
    <rPh sb="1" eb="3">
      <t>シュクハク</t>
    </rPh>
    <rPh sb="4" eb="6">
      <t>ヒガエ</t>
    </rPh>
    <rPh sb="8" eb="11">
      <t>コウセイヒ</t>
    </rPh>
    <phoneticPr fontId="2"/>
  </si>
  <si>
    <t>※宿泊費等区分ごとの構成比</t>
    <rPh sb="1" eb="3">
      <t>シュクハク</t>
    </rPh>
    <rPh sb="3" eb="4">
      <t>ヒ</t>
    </rPh>
    <rPh sb="4" eb="5">
      <t>トウ</t>
    </rPh>
    <rPh sb="5" eb="7">
      <t>クブン</t>
    </rPh>
    <rPh sb="10" eb="13">
      <t>コウセイヒ</t>
    </rPh>
    <phoneticPr fontId="2"/>
  </si>
  <si>
    <t>区分別（金額）</t>
    <rPh sb="0" eb="2">
      <t>クブン</t>
    </rPh>
    <rPh sb="2" eb="3">
      <t>ベツ</t>
    </rPh>
    <rPh sb="4" eb="6">
      <t>キンガク</t>
    </rPh>
    <phoneticPr fontId="2"/>
  </si>
  <si>
    <t>区分別（構成比）</t>
    <rPh sb="0" eb="2">
      <t>クブン</t>
    </rPh>
    <rPh sb="2" eb="3">
      <t>ベツ</t>
    </rPh>
    <rPh sb="4" eb="7">
      <t>コウセイヒ</t>
    </rPh>
    <phoneticPr fontId="2"/>
  </si>
  <si>
    <t>５．観光消費額（宿泊・日帰りの区分ごと）が下記の区分ごとにわかっている場合に、金額（千円）を下表の各セルに入力してください。</t>
    <rPh sb="2" eb="4">
      <t>カンコウ</t>
    </rPh>
    <rPh sb="4" eb="7">
      <t>ショウヒガク</t>
    </rPh>
    <rPh sb="8" eb="10">
      <t>シュクハク</t>
    </rPh>
    <rPh sb="11" eb="12">
      <t>ヒ</t>
    </rPh>
    <rPh sb="12" eb="13">
      <t>カエ</t>
    </rPh>
    <rPh sb="15" eb="17">
      <t>クブン</t>
    </rPh>
    <rPh sb="21" eb="23">
      <t>カキ</t>
    </rPh>
    <rPh sb="24" eb="26">
      <t>クブン</t>
    </rPh>
    <rPh sb="35" eb="37">
      <t>バアイ</t>
    </rPh>
    <rPh sb="39" eb="41">
      <t>キンガク</t>
    </rPh>
    <rPh sb="42" eb="44">
      <t>センエン</t>
    </rPh>
    <rPh sb="46" eb="47">
      <t>シタ</t>
    </rPh>
    <rPh sb="47" eb="48">
      <t>ヒョウ</t>
    </rPh>
    <rPh sb="49" eb="50">
      <t>カク</t>
    </rPh>
    <rPh sb="53" eb="55">
      <t>ニュウリョク</t>
    </rPh>
    <phoneticPr fontId="2"/>
  </si>
  <si>
    <t>６．観光消費額が下記の区分ごとにわかっている場合に、金額（千円）を下表左列の各セルに入力してください。</t>
    <rPh sb="2" eb="4">
      <t>カンコウ</t>
    </rPh>
    <rPh sb="4" eb="7">
      <t>ショウヒガク</t>
    </rPh>
    <rPh sb="8" eb="10">
      <t>カキ</t>
    </rPh>
    <rPh sb="11" eb="13">
      <t>クブン</t>
    </rPh>
    <rPh sb="22" eb="24">
      <t>バアイ</t>
    </rPh>
    <rPh sb="26" eb="28">
      <t>キンガク</t>
    </rPh>
    <rPh sb="29" eb="31">
      <t>センエン</t>
    </rPh>
    <rPh sb="33" eb="34">
      <t>シタ</t>
    </rPh>
    <rPh sb="34" eb="35">
      <t>ヒョウ</t>
    </rPh>
    <rPh sb="35" eb="36">
      <t>ヒダリ</t>
    </rPh>
    <rPh sb="36" eb="37">
      <t>レツ</t>
    </rPh>
    <rPh sb="38" eb="39">
      <t>カク</t>
    </rPh>
    <rPh sb="42" eb="44">
      <t>ニュウリョク</t>
    </rPh>
    <phoneticPr fontId="2"/>
  </si>
  <si>
    <t>４．入力シートの１、２，３、４及び５の入力結果から、宿泊客・日帰り客別に観光消費額の区分別推計額を集計</t>
    <rPh sb="2" eb="4">
      <t>ニュウリョク</t>
    </rPh>
    <rPh sb="15" eb="16">
      <t>オヨ</t>
    </rPh>
    <rPh sb="19" eb="21">
      <t>ニュウリョク</t>
    </rPh>
    <rPh sb="21" eb="23">
      <t>ケッカ</t>
    </rPh>
    <rPh sb="26" eb="29">
      <t>シュクハクキャク</t>
    </rPh>
    <rPh sb="30" eb="32">
      <t>ヒガエ</t>
    </rPh>
    <rPh sb="33" eb="34">
      <t>キャク</t>
    </rPh>
    <rPh sb="34" eb="35">
      <t>ベツ</t>
    </rPh>
    <rPh sb="36" eb="38">
      <t>カンコウ</t>
    </rPh>
    <rPh sb="38" eb="40">
      <t>ショウヒ</t>
    </rPh>
    <rPh sb="40" eb="41">
      <t>ガク</t>
    </rPh>
    <rPh sb="42" eb="44">
      <t>クブン</t>
    </rPh>
    <rPh sb="44" eb="45">
      <t>ベツ</t>
    </rPh>
    <rPh sb="45" eb="47">
      <t>スイケイ</t>
    </rPh>
    <rPh sb="47" eb="48">
      <t>ガク</t>
    </rPh>
    <rPh sb="49" eb="51">
      <t>シュウケイ</t>
    </rPh>
    <phoneticPr fontId="2"/>
  </si>
  <si>
    <t>３－３．入力シートの４の入力結果から、宿泊客・日帰り客別に観光消費額の区分別推計額を計算</t>
    <rPh sb="4" eb="6">
      <t>ニュウリョク</t>
    </rPh>
    <rPh sb="12" eb="14">
      <t>ニュウリョク</t>
    </rPh>
    <rPh sb="14" eb="16">
      <t>ケッカ</t>
    </rPh>
    <rPh sb="19" eb="22">
      <t>シュクハクキャク</t>
    </rPh>
    <rPh sb="23" eb="25">
      <t>ヒガエ</t>
    </rPh>
    <rPh sb="26" eb="27">
      <t>キャク</t>
    </rPh>
    <rPh sb="27" eb="28">
      <t>ベツ</t>
    </rPh>
    <rPh sb="29" eb="31">
      <t>カンコウ</t>
    </rPh>
    <rPh sb="31" eb="33">
      <t>ショウヒ</t>
    </rPh>
    <rPh sb="33" eb="34">
      <t>ガク</t>
    </rPh>
    <rPh sb="35" eb="37">
      <t>クブン</t>
    </rPh>
    <rPh sb="37" eb="38">
      <t>ベツ</t>
    </rPh>
    <rPh sb="38" eb="40">
      <t>スイケイ</t>
    </rPh>
    <rPh sb="40" eb="41">
      <t>ガク</t>
    </rPh>
    <rPh sb="42" eb="44">
      <t>ケイサン</t>
    </rPh>
    <phoneticPr fontId="2"/>
  </si>
  <si>
    <t>３－２．入力シートの３の入力結果から、宿泊客・日帰り客別に観光消費額の区分別推計額を計算</t>
    <rPh sb="4" eb="6">
      <t>ニュウリョク</t>
    </rPh>
    <rPh sb="12" eb="14">
      <t>ニュウリョク</t>
    </rPh>
    <rPh sb="14" eb="16">
      <t>ケッカ</t>
    </rPh>
    <rPh sb="19" eb="22">
      <t>シュクハクキャク</t>
    </rPh>
    <rPh sb="23" eb="25">
      <t>ヒガエ</t>
    </rPh>
    <rPh sb="26" eb="27">
      <t>キャク</t>
    </rPh>
    <rPh sb="27" eb="28">
      <t>ベツ</t>
    </rPh>
    <rPh sb="29" eb="31">
      <t>カンコウ</t>
    </rPh>
    <rPh sb="31" eb="33">
      <t>ショウヒ</t>
    </rPh>
    <rPh sb="33" eb="34">
      <t>ガク</t>
    </rPh>
    <rPh sb="35" eb="37">
      <t>クブン</t>
    </rPh>
    <rPh sb="37" eb="38">
      <t>ベツ</t>
    </rPh>
    <rPh sb="38" eb="40">
      <t>スイケイ</t>
    </rPh>
    <rPh sb="40" eb="41">
      <t>ガク</t>
    </rPh>
    <rPh sb="42" eb="44">
      <t>ケイサン</t>
    </rPh>
    <phoneticPr fontId="2"/>
  </si>
  <si>
    <t>３－１．入力シートの１及び２の入力結果から、宿泊客・日帰り客別に観光消費額の区分別推計額を計算</t>
    <rPh sb="4" eb="6">
      <t>ニュウリョク</t>
    </rPh>
    <rPh sb="11" eb="12">
      <t>オヨ</t>
    </rPh>
    <rPh sb="15" eb="17">
      <t>ニュウリョク</t>
    </rPh>
    <rPh sb="17" eb="19">
      <t>ケッカ</t>
    </rPh>
    <rPh sb="22" eb="25">
      <t>シュクハクキャク</t>
    </rPh>
    <rPh sb="26" eb="28">
      <t>ヒガエ</t>
    </rPh>
    <rPh sb="29" eb="30">
      <t>キャク</t>
    </rPh>
    <rPh sb="30" eb="31">
      <t>ベツ</t>
    </rPh>
    <rPh sb="32" eb="34">
      <t>カンコウ</t>
    </rPh>
    <rPh sb="34" eb="36">
      <t>ショウヒ</t>
    </rPh>
    <rPh sb="36" eb="37">
      <t>ガク</t>
    </rPh>
    <rPh sb="38" eb="40">
      <t>クブン</t>
    </rPh>
    <rPh sb="40" eb="41">
      <t>ベツ</t>
    </rPh>
    <rPh sb="41" eb="43">
      <t>スイケイ</t>
    </rPh>
    <rPh sb="43" eb="44">
      <t>ガク</t>
    </rPh>
    <rPh sb="45" eb="47">
      <t>ケイサン</t>
    </rPh>
    <phoneticPr fontId="2"/>
  </si>
  <si>
    <t>-</t>
  </si>
  <si>
    <t>観光消費額</t>
    <rPh sb="0" eb="2">
      <t>カンコウ</t>
    </rPh>
    <rPh sb="2" eb="4">
      <t>ショウヒ</t>
    </rPh>
    <rPh sb="4" eb="5">
      <t>ガク</t>
    </rPh>
    <phoneticPr fontId="2"/>
  </si>
  <si>
    <t>１．観光客の実数（ないし想定数）のみがわかっている場合（宿泊・日帰りの区分不明）に、人数を下のセルに入力してください。</t>
    <rPh sb="2" eb="5">
      <t>カンコウキャク</t>
    </rPh>
    <rPh sb="6" eb="8">
      <t>ジッスウ</t>
    </rPh>
    <rPh sb="12" eb="14">
      <t>ソウテイ</t>
    </rPh>
    <rPh sb="14" eb="15">
      <t>スウ</t>
    </rPh>
    <rPh sb="25" eb="27">
      <t>バアイ</t>
    </rPh>
    <rPh sb="28" eb="30">
      <t>シュクハク</t>
    </rPh>
    <rPh sb="31" eb="33">
      <t>ヒガエ</t>
    </rPh>
    <rPh sb="35" eb="37">
      <t>クブン</t>
    </rPh>
    <rPh sb="37" eb="39">
      <t>フメイ</t>
    </rPh>
    <rPh sb="42" eb="44">
      <t>ニンズウ</t>
    </rPh>
    <rPh sb="45" eb="46">
      <t>シタ</t>
    </rPh>
    <rPh sb="50" eb="52">
      <t>ニュウリョク</t>
    </rPh>
    <phoneticPr fontId="2"/>
  </si>
  <si>
    <t>２．観光客の実数（ないし想定数）（宿泊・日帰りの区分ごと）がわかっている場合に、人数を下の各セルに入力してください。</t>
    <rPh sb="2" eb="5">
      <t>カンコウキャク</t>
    </rPh>
    <rPh sb="6" eb="8">
      <t>ジッスウ</t>
    </rPh>
    <rPh sb="12" eb="14">
      <t>ソウテイ</t>
    </rPh>
    <rPh sb="14" eb="15">
      <t>スウ</t>
    </rPh>
    <rPh sb="17" eb="19">
      <t>シュクハク</t>
    </rPh>
    <rPh sb="20" eb="21">
      <t>ヒ</t>
    </rPh>
    <rPh sb="21" eb="22">
      <t>カエ</t>
    </rPh>
    <rPh sb="24" eb="26">
      <t>クブン</t>
    </rPh>
    <rPh sb="36" eb="38">
      <t>バアイ</t>
    </rPh>
    <rPh sb="40" eb="42">
      <t>ニンズウ</t>
    </rPh>
    <rPh sb="43" eb="44">
      <t>シタ</t>
    </rPh>
    <rPh sb="45" eb="46">
      <t>カク</t>
    </rPh>
    <rPh sb="49" eb="51">
      <t>ニュウリョク</t>
    </rPh>
    <phoneticPr fontId="2"/>
  </si>
  <si>
    <t>行和</t>
    <rPh sb="0" eb="1">
      <t>ギョウ</t>
    </rPh>
    <rPh sb="1" eb="2">
      <t>ワ</t>
    </rPh>
    <phoneticPr fontId="2"/>
  </si>
  <si>
    <t>感応度
係数</t>
    <rPh sb="0" eb="2">
      <t>カンノウ</t>
    </rPh>
    <rPh sb="2" eb="3">
      <t>ド</t>
    </rPh>
    <rPh sb="4" eb="6">
      <t>ケイスウ</t>
    </rPh>
    <phoneticPr fontId="2"/>
  </si>
  <si>
    <t>列和</t>
    <rPh sb="0" eb="1">
      <t>レツ</t>
    </rPh>
    <rPh sb="1" eb="2">
      <t>ワ</t>
    </rPh>
    <phoneticPr fontId="2"/>
  </si>
  <si>
    <t>影響力係数</t>
    <rPh sb="0" eb="3">
      <t>エイキョウリョク</t>
    </rPh>
    <rPh sb="3" eb="5">
      <t>ケイスウ</t>
    </rPh>
    <phoneticPr fontId="2"/>
  </si>
  <si>
    <t>観光用各種係数</t>
    <rPh sb="0" eb="3">
      <t>カンコウヨウ</t>
    </rPh>
    <rPh sb="3" eb="5">
      <t>カクシュ</t>
    </rPh>
    <rPh sb="5" eb="7">
      <t>ケイスウ</t>
    </rPh>
    <phoneticPr fontId="2"/>
  </si>
  <si>
    <t>輸移入率</t>
    <rPh sb="0" eb="1">
      <t>ユ</t>
    </rPh>
    <rPh sb="1" eb="3">
      <t>イニュウ</t>
    </rPh>
    <rPh sb="3" eb="4">
      <t>リツ</t>
    </rPh>
    <phoneticPr fontId="2"/>
  </si>
  <si>
    <t>県内
自給率</t>
    <rPh sb="0" eb="2">
      <t>ケンナイ</t>
    </rPh>
    <rPh sb="3" eb="6">
      <t>ジキュウリツ</t>
    </rPh>
    <phoneticPr fontId="2"/>
  </si>
  <si>
    <t>粗付加
価値率</t>
    <rPh sb="0" eb="1">
      <t>ソ</t>
    </rPh>
    <rPh sb="1" eb="3">
      <t>フカ</t>
    </rPh>
    <rPh sb="4" eb="6">
      <t>カチ</t>
    </rPh>
    <rPh sb="6" eb="7">
      <t>リツ</t>
    </rPh>
    <phoneticPr fontId="2"/>
  </si>
  <si>
    <t>雇用者
所得率</t>
    <rPh sb="0" eb="3">
      <t>コヨウシャ</t>
    </rPh>
    <rPh sb="4" eb="6">
      <t>ショトク</t>
    </rPh>
    <rPh sb="6" eb="7">
      <t>リツ</t>
    </rPh>
    <phoneticPr fontId="2"/>
  </si>
  <si>
    <t>民間消費
支出構成</t>
    <rPh sb="0" eb="2">
      <t>ミンカン</t>
    </rPh>
    <rPh sb="2" eb="4">
      <t>ショウヒ</t>
    </rPh>
    <rPh sb="5" eb="7">
      <t>シシュツ</t>
    </rPh>
    <rPh sb="7" eb="9">
      <t>コウセイ</t>
    </rPh>
    <phoneticPr fontId="2"/>
  </si>
  <si>
    <t>就業係数</t>
    <rPh sb="0" eb="2">
      <t>シュウギョウ</t>
    </rPh>
    <rPh sb="2" eb="4">
      <t>ケイスウ</t>
    </rPh>
    <phoneticPr fontId="2"/>
  </si>
  <si>
    <t>雇用係数</t>
    <rPh sb="0" eb="2">
      <t>コヨウ</t>
    </rPh>
    <rPh sb="2" eb="4">
      <t>ケイスウ</t>
    </rPh>
    <phoneticPr fontId="2"/>
  </si>
  <si>
    <t>合計（平均）</t>
    <rPh sb="0" eb="2">
      <t>ゴウケイ</t>
    </rPh>
    <rPh sb="3" eb="5">
      <t>ヘイキン</t>
    </rPh>
    <phoneticPr fontId="2"/>
  </si>
  <si>
    <t>内生部門計</t>
    <rPh sb="0" eb="2">
      <t>ナイセイ</t>
    </rPh>
    <rPh sb="2" eb="4">
      <t>ブモン</t>
    </rPh>
    <rPh sb="4" eb="5">
      <t>ケイ</t>
    </rPh>
    <phoneticPr fontId="2"/>
  </si>
  <si>
    <t>家計外消費支出（行）</t>
    <rPh sb="0" eb="3">
      <t>カケイガイ</t>
    </rPh>
    <rPh sb="3" eb="5">
      <t>ショウヒ</t>
    </rPh>
    <rPh sb="5" eb="7">
      <t>シシュツ</t>
    </rPh>
    <rPh sb="8" eb="9">
      <t>ギョウ</t>
    </rPh>
    <phoneticPr fontId="2"/>
  </si>
  <si>
    <t>雇用者所得</t>
    <rPh sb="0" eb="3">
      <t>コヨウシャ</t>
    </rPh>
    <rPh sb="3" eb="5">
      <t>ショトク</t>
    </rPh>
    <phoneticPr fontId="2"/>
  </si>
  <si>
    <t>営業余剰</t>
    <rPh sb="0" eb="2">
      <t>エイギョウ</t>
    </rPh>
    <rPh sb="2" eb="4">
      <t>ヨジョウ</t>
    </rPh>
    <phoneticPr fontId="2"/>
  </si>
  <si>
    <t>間接税（除関税・輸入品商品税）</t>
    <rPh sb="0" eb="3">
      <t>カンセツゼイ</t>
    </rPh>
    <phoneticPr fontId="2"/>
  </si>
  <si>
    <t>観光用投入係数表</t>
    <rPh sb="0" eb="3">
      <t>カンコウヨウ</t>
    </rPh>
    <rPh sb="3" eb="5">
      <t>トウニュウ</t>
    </rPh>
    <rPh sb="5" eb="7">
      <t>ケイスウ</t>
    </rPh>
    <rPh sb="7" eb="8">
      <t>ヒョウ</t>
    </rPh>
    <phoneticPr fontId="2"/>
  </si>
  <si>
    <t>直接効果</t>
  </si>
  <si>
    <t>計算域Ⅰ　マージン調整（生産者価格変換）</t>
    <rPh sb="0" eb="2">
      <t>ケイサン</t>
    </rPh>
    <rPh sb="2" eb="3">
      <t>イキ</t>
    </rPh>
    <rPh sb="9" eb="11">
      <t>チョウセイ</t>
    </rPh>
    <rPh sb="12" eb="15">
      <t>セイサンシャ</t>
    </rPh>
    <rPh sb="15" eb="17">
      <t>カカク</t>
    </rPh>
    <rPh sb="17" eb="19">
      <t>ヘンカン</t>
    </rPh>
    <phoneticPr fontId="22"/>
  </si>
  <si>
    <t>各種係数表</t>
    <rPh sb="0" eb="2">
      <t>カクシュ</t>
    </rPh>
    <rPh sb="2" eb="4">
      <t>ケイスウ</t>
    </rPh>
    <rPh sb="4" eb="5">
      <t>ヒョウ</t>
    </rPh>
    <phoneticPr fontId="22"/>
  </si>
  <si>
    <t>マージン
調整後</t>
    <rPh sb="7" eb="8">
      <t>ゴ</t>
    </rPh>
    <phoneticPr fontId="22"/>
  </si>
  <si>
    <t>県内自給率
による
調整後</t>
    <rPh sb="0" eb="2">
      <t>ケンナイ</t>
    </rPh>
    <rPh sb="2" eb="4">
      <t>ジキュウ</t>
    </rPh>
    <rPh sb="4" eb="5">
      <t>リツ</t>
    </rPh>
    <rPh sb="10" eb="12">
      <t>チョウセイ</t>
    </rPh>
    <rPh sb="12" eb="13">
      <t>ゴ</t>
    </rPh>
    <phoneticPr fontId="22"/>
  </si>
  <si>
    <t>県内需要計
（直接効果）</t>
    <rPh sb="7" eb="9">
      <t>チョクセツ</t>
    </rPh>
    <rPh sb="9" eb="11">
      <t>コウカ</t>
    </rPh>
    <phoneticPr fontId="22"/>
  </si>
  <si>
    <t>商業
マージン率</t>
    <rPh sb="0" eb="2">
      <t>ショウギョウ</t>
    </rPh>
    <rPh sb="7" eb="8">
      <t>リツ</t>
    </rPh>
    <phoneticPr fontId="22"/>
  </si>
  <si>
    <t>運輸
マージン率</t>
    <rPh sb="0" eb="2">
      <t>ウンユ</t>
    </rPh>
    <rPh sb="7" eb="8">
      <t>リツ</t>
    </rPh>
    <phoneticPr fontId="22"/>
  </si>
  <si>
    <t>県内
自給率</t>
    <rPh sb="0" eb="2">
      <t>ケンナイ</t>
    </rPh>
    <rPh sb="3" eb="6">
      <t>ジキュウリツ</t>
    </rPh>
    <phoneticPr fontId="22"/>
  </si>
  <si>
    <t>上記１～５による
自動入力</t>
    <rPh sb="0" eb="2">
      <t>ジョウキ</t>
    </rPh>
    <rPh sb="9" eb="11">
      <t>ジドウ</t>
    </rPh>
    <rPh sb="11" eb="13">
      <t>ニュウリョク</t>
    </rPh>
    <phoneticPr fontId="2"/>
  </si>
  <si>
    <t>観光消費額（県内産・県外産混在） 
(購入者価格)</t>
    <rPh sb="0" eb="2">
      <t>カンコウ</t>
    </rPh>
    <rPh sb="2" eb="5">
      <t>ショウヒガク</t>
    </rPh>
    <rPh sb="8" eb="9">
      <t>サン</t>
    </rPh>
    <rPh sb="12" eb="13">
      <t>サン</t>
    </rPh>
    <rPh sb="13" eb="15">
      <t>コンザイ</t>
    </rPh>
    <phoneticPr fontId="22"/>
  </si>
  <si>
    <t>計算域Ⅱ　直接効果・第1次間接波及効果・第2次間接波及効果・就業（雇用）誘発効果の計算</t>
    <rPh sb="0" eb="2">
      <t>ケイサン</t>
    </rPh>
    <rPh sb="2" eb="3">
      <t>イキ</t>
    </rPh>
    <rPh sb="5" eb="7">
      <t>チョクセツ</t>
    </rPh>
    <rPh sb="7" eb="9">
      <t>コウカ</t>
    </rPh>
    <rPh sb="10" eb="11">
      <t>ダイ</t>
    </rPh>
    <rPh sb="12" eb="13">
      <t>ジ</t>
    </rPh>
    <rPh sb="13" eb="15">
      <t>カンセツ</t>
    </rPh>
    <rPh sb="15" eb="17">
      <t>ハキュウ</t>
    </rPh>
    <rPh sb="17" eb="19">
      <t>コウカ</t>
    </rPh>
    <rPh sb="20" eb="21">
      <t>ダイ</t>
    </rPh>
    <rPh sb="22" eb="23">
      <t>ジ</t>
    </rPh>
    <rPh sb="23" eb="25">
      <t>カンセツ</t>
    </rPh>
    <rPh sb="25" eb="27">
      <t>ハキュウ</t>
    </rPh>
    <rPh sb="27" eb="29">
      <t>コウカ</t>
    </rPh>
    <rPh sb="30" eb="32">
      <t>シュウギョウ</t>
    </rPh>
    <rPh sb="33" eb="35">
      <t>コヨウ</t>
    </rPh>
    <rPh sb="36" eb="38">
      <t>ユウハツ</t>
    </rPh>
    <rPh sb="38" eb="40">
      <t>コウカ</t>
    </rPh>
    <rPh sb="41" eb="43">
      <t>ケイサン</t>
    </rPh>
    <phoneticPr fontId="2"/>
  </si>
  <si>
    <t>直接効果</t>
    <rPh sb="0" eb="2">
      <t>チョクセツ</t>
    </rPh>
    <rPh sb="2" eb="4">
      <t>コウカ</t>
    </rPh>
    <phoneticPr fontId="2"/>
  </si>
  <si>
    <t>県内
需要額</t>
    <rPh sb="0" eb="2">
      <t>ケンナイ</t>
    </rPh>
    <rPh sb="3" eb="5">
      <t>ジュヨウ</t>
    </rPh>
    <rPh sb="5" eb="6">
      <t>ガク</t>
    </rPh>
    <phoneticPr fontId="2"/>
  </si>
  <si>
    <t>雇用者
所得額
合計</t>
    <rPh sb="0" eb="3">
      <t>コヨウシャ</t>
    </rPh>
    <rPh sb="4" eb="7">
      <t>ショトクガク</t>
    </rPh>
    <rPh sb="8" eb="9">
      <t>ゴウ</t>
    </rPh>
    <rPh sb="9" eb="10">
      <t>ケイ</t>
    </rPh>
    <phoneticPr fontId="2"/>
  </si>
  <si>
    <t>消費
支出額</t>
    <rPh sb="0" eb="2">
      <t>ショウヒ</t>
    </rPh>
    <rPh sb="3" eb="5">
      <t>シシュツ</t>
    </rPh>
    <rPh sb="5" eb="6">
      <t>ガク</t>
    </rPh>
    <phoneticPr fontId="2"/>
  </si>
  <si>
    <t>合計（総合効果）</t>
    <rPh sb="0" eb="2">
      <t>ゴウケイ</t>
    </rPh>
    <rPh sb="3" eb="5">
      <t>ソウゴウ</t>
    </rPh>
    <rPh sb="5" eb="7">
      <t>コウカ</t>
    </rPh>
    <phoneticPr fontId="2"/>
  </si>
  <si>
    <t>生産
誘発額</t>
    <rPh sb="0" eb="2">
      <t>セイサン</t>
    </rPh>
    <rPh sb="3" eb="5">
      <t>ユウハツ</t>
    </rPh>
    <rPh sb="5" eb="6">
      <t>ガク</t>
    </rPh>
    <phoneticPr fontId="2"/>
  </si>
  <si>
    <t>就業者
誘発数</t>
    <rPh sb="0" eb="3">
      <t>シュウギョウシャ</t>
    </rPh>
    <rPh sb="4" eb="6">
      <t>ユウハツ</t>
    </rPh>
    <rPh sb="6" eb="7">
      <t>スウ</t>
    </rPh>
    <phoneticPr fontId="2"/>
  </si>
  <si>
    <t>雇用者
誘発数</t>
    <rPh sb="0" eb="3">
      <t>コヨウシャ</t>
    </rPh>
    <rPh sb="4" eb="6">
      <t>ユウハツ</t>
    </rPh>
    <rPh sb="6" eb="7">
      <t>スウ</t>
    </rPh>
    <phoneticPr fontId="2"/>
  </si>
  <si>
    <t>経済波及効果分析結果Ⅱ　部門別経済波及効果一覧表</t>
    <rPh sb="0" eb="2">
      <t>ケイザイ</t>
    </rPh>
    <rPh sb="2" eb="4">
      <t>ハキュウ</t>
    </rPh>
    <rPh sb="4" eb="6">
      <t>コウカ</t>
    </rPh>
    <rPh sb="6" eb="8">
      <t>ブンセキ</t>
    </rPh>
    <rPh sb="8" eb="10">
      <t>ケッカ</t>
    </rPh>
    <rPh sb="12" eb="14">
      <t>ブモン</t>
    </rPh>
    <rPh sb="14" eb="15">
      <t>ベツ</t>
    </rPh>
    <rPh sb="15" eb="17">
      <t>ケイザイ</t>
    </rPh>
    <rPh sb="17" eb="19">
      <t>ハキュウ</t>
    </rPh>
    <rPh sb="19" eb="21">
      <t>コウカ</t>
    </rPh>
    <rPh sb="21" eb="23">
      <t>イチラン</t>
    </rPh>
    <rPh sb="23" eb="24">
      <t>ヒョウ</t>
    </rPh>
    <phoneticPr fontId="2"/>
  </si>
  <si>
    <t>生産誘発額</t>
  </si>
  <si>
    <t>就業者
誘発数</t>
    <rPh sb="4" eb="5">
      <t>ユウ</t>
    </rPh>
    <rPh sb="5" eb="6">
      <t>ハツ</t>
    </rPh>
    <rPh sb="6" eb="7">
      <t>スウ</t>
    </rPh>
    <phoneticPr fontId="2"/>
  </si>
  <si>
    <t>雇用者
誘発数</t>
    <rPh sb="0" eb="1">
      <t>ヤトイ</t>
    </rPh>
    <rPh sb="1" eb="2">
      <t>ヨウ</t>
    </rPh>
    <rPh sb="2" eb="3">
      <t>シャ</t>
    </rPh>
    <rPh sb="4" eb="5">
      <t>ユウ</t>
    </rPh>
    <rPh sb="5" eb="6">
      <t>ハツ</t>
    </rPh>
    <rPh sb="6" eb="7">
      <t>スウ</t>
    </rPh>
    <phoneticPr fontId="2"/>
  </si>
  <si>
    <t>粗付加価値
誘発額</t>
    <rPh sb="3" eb="5">
      <t>カチ</t>
    </rPh>
    <rPh sb="6" eb="8">
      <t>ユウハツ</t>
    </rPh>
    <rPh sb="8" eb="9">
      <t>ガク</t>
    </rPh>
    <phoneticPr fontId="2"/>
  </si>
  <si>
    <t>雇用者所得
誘発額</t>
    <rPh sb="0" eb="3">
      <t>コヨウシャ</t>
    </rPh>
    <rPh sb="3" eb="5">
      <t>ショトク</t>
    </rPh>
    <rPh sb="6" eb="8">
      <t>ユウハツ</t>
    </rPh>
    <rPh sb="8" eb="9">
      <t>ガク</t>
    </rPh>
    <phoneticPr fontId="2"/>
  </si>
  <si>
    <t>合計</t>
  </si>
  <si>
    <t>経済波及効果分析結果Ⅰ　概要</t>
    <rPh sb="0" eb="2">
      <t>ケイザイ</t>
    </rPh>
    <rPh sb="2" eb="4">
      <t>ハキュウ</t>
    </rPh>
    <rPh sb="4" eb="6">
      <t>コウカ</t>
    </rPh>
    <rPh sb="6" eb="8">
      <t>ブンセキ</t>
    </rPh>
    <rPh sb="8" eb="10">
      <t>ケッカ</t>
    </rPh>
    <rPh sb="12" eb="14">
      <t>ガイヨウ</t>
    </rPh>
    <phoneticPr fontId="2"/>
  </si>
  <si>
    <t>合計
（総合効果）</t>
    <rPh sb="0" eb="2">
      <t>ゴウケイ</t>
    </rPh>
    <rPh sb="4" eb="6">
      <t>ソウゴウ</t>
    </rPh>
    <rPh sb="6" eb="8">
      <t>コウカ</t>
    </rPh>
    <phoneticPr fontId="2"/>
  </si>
  <si>
    <t>粗付加価値
誘発額</t>
    <rPh sb="0" eb="1">
      <t>ソ</t>
    </rPh>
    <rPh sb="1" eb="3">
      <t>フカ</t>
    </rPh>
    <rPh sb="3" eb="5">
      <t>カチ</t>
    </rPh>
    <rPh sb="6" eb="8">
      <t>ユウハツ</t>
    </rPh>
    <rPh sb="8" eb="9">
      <t>ガク</t>
    </rPh>
    <phoneticPr fontId="2"/>
  </si>
  <si>
    <t>（倍）</t>
    <rPh sb="1" eb="2">
      <t>バイ</t>
    </rPh>
    <phoneticPr fontId="2"/>
  </si>
  <si>
    <t>波及効果倍率
（生産誘発額*1の合計（総合効果）／最終需要増加額）</t>
    <rPh sb="0" eb="2">
      <t>ハキュウ</t>
    </rPh>
    <rPh sb="2" eb="4">
      <t>コウカ</t>
    </rPh>
    <rPh sb="4" eb="6">
      <t>バイリツ</t>
    </rPh>
    <rPh sb="8" eb="10">
      <t>セイサン</t>
    </rPh>
    <rPh sb="10" eb="12">
      <t>ユウハツ</t>
    </rPh>
    <rPh sb="12" eb="13">
      <t>ガク</t>
    </rPh>
    <rPh sb="16" eb="18">
      <t>ゴウケイ</t>
    </rPh>
    <rPh sb="19" eb="21">
      <t>ソウゴウ</t>
    </rPh>
    <rPh sb="21" eb="23">
      <t>コウカ</t>
    </rPh>
    <rPh sb="25" eb="27">
      <t>サイシュウ</t>
    </rPh>
    <rPh sb="27" eb="29">
      <t>ジュヨウ</t>
    </rPh>
    <rPh sb="29" eb="31">
      <t>ゾウカ</t>
    </rPh>
    <rPh sb="31" eb="32">
      <t>ガク</t>
    </rPh>
    <phoneticPr fontId="2"/>
  </si>
  <si>
    <t>注意事項：簡易分析ツールによる分析結果の取り扱いについて</t>
    <rPh sb="0" eb="2">
      <t>チュウイ</t>
    </rPh>
    <rPh sb="2" eb="4">
      <t>ジコウ</t>
    </rPh>
    <rPh sb="5" eb="7">
      <t>カンイ</t>
    </rPh>
    <rPh sb="7" eb="9">
      <t>ブンセキ</t>
    </rPh>
    <phoneticPr fontId="2"/>
  </si>
  <si>
    <t>（※端数調整を行っていないため合計と内訳の計は必ずしも一致しません。）</t>
    <rPh sb="2" eb="4">
      <t>ハスウ</t>
    </rPh>
    <rPh sb="4" eb="6">
      <t>チョウセイ</t>
    </rPh>
    <rPh sb="7" eb="8">
      <t>オコナ</t>
    </rPh>
    <rPh sb="15" eb="17">
      <t>ゴウケイ</t>
    </rPh>
    <rPh sb="18" eb="20">
      <t>ウチワケ</t>
    </rPh>
    <rPh sb="21" eb="22">
      <t>ケイ</t>
    </rPh>
    <rPh sb="23" eb="24">
      <t>カナラ</t>
    </rPh>
    <rPh sb="27" eb="29">
      <t>イッチ</t>
    </rPh>
    <phoneticPr fontId="22"/>
  </si>
  <si>
    <t>生産誘発額：最終需要を賄うために直接･間接に誘発された県内生産額。</t>
    <rPh sb="0" eb="2">
      <t>セイサン</t>
    </rPh>
    <rPh sb="2" eb="5">
      <t>ユウハツガク</t>
    </rPh>
    <rPh sb="6" eb="8">
      <t>サイシュウ</t>
    </rPh>
    <rPh sb="8" eb="10">
      <t>ジュヨウ</t>
    </rPh>
    <rPh sb="11" eb="12">
      <t>マカナ</t>
    </rPh>
    <rPh sb="16" eb="18">
      <t>チョクセツ</t>
    </rPh>
    <rPh sb="19" eb="21">
      <t>カンセツ</t>
    </rPh>
    <rPh sb="22" eb="24">
      <t>ユウハツ</t>
    </rPh>
    <rPh sb="27" eb="29">
      <t>ケンナイ</t>
    </rPh>
    <rPh sb="29" eb="31">
      <t>セイサン</t>
    </rPh>
    <rPh sb="31" eb="32">
      <t>ガク</t>
    </rPh>
    <phoneticPr fontId="22"/>
  </si>
  <si>
    <t>粗付加価値誘発額：粗付加価値とは生産活動によって新たに付加された価値で､雇用者所得､営業余剰､資本減耗引当などから構成される。粗付価値誘発額は生産が誘発されることに伴って誘発される粗付加価値の額。</t>
    <rPh sb="0" eb="1">
      <t>ソ</t>
    </rPh>
    <rPh sb="1" eb="3">
      <t>フカ</t>
    </rPh>
    <rPh sb="3" eb="5">
      <t>カチ</t>
    </rPh>
    <rPh sb="5" eb="7">
      <t>ユウハツ</t>
    </rPh>
    <rPh sb="7" eb="8">
      <t>ガク</t>
    </rPh>
    <rPh sb="57" eb="59">
      <t>コウセイ</t>
    </rPh>
    <phoneticPr fontId="22"/>
  </si>
  <si>
    <t>この簡易分析ツールによる分析結果は、実際の経済波及効果を保証するものではありません。</t>
    <rPh sb="2" eb="4">
      <t>カンイ</t>
    </rPh>
    <rPh sb="4" eb="6">
      <t>ブンセキ</t>
    </rPh>
    <phoneticPr fontId="22"/>
  </si>
  <si>
    <t>経済波及効果フローチャート</t>
    <rPh sb="0" eb="2">
      <t>ケイザイ</t>
    </rPh>
    <rPh sb="2" eb="4">
      <t>ハキュウ</t>
    </rPh>
    <rPh sb="4" eb="6">
      <t>コウカ</t>
    </rPh>
    <phoneticPr fontId="2"/>
  </si>
  <si>
    <t>直接効果エリア</t>
    <rPh sb="0" eb="2">
      <t>チョクセツ</t>
    </rPh>
    <rPh sb="2" eb="4">
      <t>コウカ</t>
    </rPh>
    <phoneticPr fontId="2"/>
  </si>
  <si>
    <t>県内最終需要増加額＝（直接効果）</t>
    <rPh sb="0" eb="2">
      <t>ケンナイ</t>
    </rPh>
    <rPh sb="2" eb="4">
      <t>サイシュウ</t>
    </rPh>
    <rPh sb="4" eb="6">
      <t>ジュヨウ</t>
    </rPh>
    <rPh sb="6" eb="8">
      <t>ゾウカ</t>
    </rPh>
    <rPh sb="8" eb="9">
      <t>ガク</t>
    </rPh>
    <rPh sb="11" eb="13">
      <t>チョクセツ</t>
    </rPh>
    <rPh sb="13" eb="15">
      <t>コウカ</t>
    </rPh>
    <phoneticPr fontId="2"/>
  </si>
  <si>
    <t>粗付加価値誘発額</t>
    <rPh sb="0" eb="1">
      <t>ソ</t>
    </rPh>
    <rPh sb="1" eb="3">
      <t>フカ</t>
    </rPh>
    <rPh sb="3" eb="5">
      <t>カチ</t>
    </rPh>
    <rPh sb="5" eb="7">
      <t>ユウハツ</t>
    </rPh>
    <rPh sb="7" eb="8">
      <t>ガク</t>
    </rPh>
    <phoneticPr fontId="2"/>
  </si>
  <si>
    <t>就業者誘発数</t>
    <rPh sb="0" eb="3">
      <t>シュウギョウシャ</t>
    </rPh>
    <rPh sb="3" eb="5">
      <t>ユウハツ</t>
    </rPh>
    <rPh sb="5" eb="6">
      <t>スウ</t>
    </rPh>
    <phoneticPr fontId="2"/>
  </si>
  <si>
    <t>雇用者所得誘発額</t>
    <rPh sb="0" eb="3">
      <t>コヨウシャ</t>
    </rPh>
    <rPh sb="3" eb="5">
      <t>ショトク</t>
    </rPh>
    <rPh sb="5" eb="7">
      <t>ユウハツ</t>
    </rPh>
    <rPh sb="7" eb="8">
      <t>ガク</t>
    </rPh>
    <phoneticPr fontId="2"/>
  </si>
  <si>
    <t>雇用者誘発数</t>
    <rPh sb="0" eb="3">
      <t>コヨウシャ</t>
    </rPh>
    <rPh sb="3" eb="5">
      <t>ユウハツ</t>
    </rPh>
    <rPh sb="5" eb="6">
      <t>スウ</t>
    </rPh>
    <phoneticPr fontId="2"/>
  </si>
  <si>
    <t>原材料投入額</t>
    <rPh sb="0" eb="3">
      <t>ゲンザイリョウ</t>
    </rPh>
    <rPh sb="3" eb="5">
      <t>トウニュウ</t>
    </rPh>
    <rPh sb="5" eb="6">
      <t>ガク</t>
    </rPh>
    <phoneticPr fontId="2"/>
  </si>
  <si>
    <t>県内需要額</t>
    <rPh sb="0" eb="2">
      <t>ケンナイ</t>
    </rPh>
    <rPh sb="2" eb="4">
      <t>ジュヨウ</t>
    </rPh>
    <rPh sb="4" eb="5">
      <t>ガク</t>
    </rPh>
    <phoneticPr fontId="2"/>
  </si>
  <si>
    <t>県外流出分</t>
    <rPh sb="0" eb="2">
      <t>ケンガイ</t>
    </rPh>
    <rPh sb="2" eb="4">
      <t>リュウシュツ</t>
    </rPh>
    <rPh sb="4" eb="5">
      <t>ブン</t>
    </rPh>
    <phoneticPr fontId="2"/>
  </si>
  <si>
    <t>第１次間接波及効果エリア</t>
    <rPh sb="0" eb="1">
      <t>ダイ</t>
    </rPh>
    <rPh sb="2" eb="3">
      <t>ジ</t>
    </rPh>
    <rPh sb="3" eb="5">
      <t>カンセツ</t>
    </rPh>
    <rPh sb="5" eb="7">
      <t>ハキュウ</t>
    </rPh>
    <rPh sb="7" eb="9">
      <t>コウカ</t>
    </rPh>
    <phoneticPr fontId="2"/>
  </si>
  <si>
    <t>生産誘発額＝（第１次間接波及効果額）</t>
    <rPh sb="0" eb="2">
      <t>セイサン</t>
    </rPh>
    <rPh sb="2" eb="4">
      <t>ユウハツ</t>
    </rPh>
    <rPh sb="4" eb="5">
      <t>ガク</t>
    </rPh>
    <rPh sb="7" eb="8">
      <t>ダイ</t>
    </rPh>
    <rPh sb="9" eb="10">
      <t>ジ</t>
    </rPh>
    <rPh sb="10" eb="12">
      <t>カンセツ</t>
    </rPh>
    <rPh sb="12" eb="14">
      <t>ハキュウ</t>
    </rPh>
    <rPh sb="14" eb="16">
      <t>コウカ</t>
    </rPh>
    <rPh sb="16" eb="17">
      <t>ガク</t>
    </rPh>
    <phoneticPr fontId="2"/>
  </si>
  <si>
    <t>雇用者所得誘発額（直接効果＋第１次間接波及効果）</t>
    <rPh sb="0" eb="3">
      <t>コヨウシャ</t>
    </rPh>
    <rPh sb="3" eb="5">
      <t>ショトク</t>
    </rPh>
    <rPh sb="5" eb="7">
      <t>ユウハツ</t>
    </rPh>
    <rPh sb="7" eb="8">
      <t>ガク</t>
    </rPh>
    <rPh sb="9" eb="11">
      <t>チョクセツ</t>
    </rPh>
    <rPh sb="11" eb="13">
      <t>コウカ</t>
    </rPh>
    <rPh sb="14" eb="15">
      <t>ダイ</t>
    </rPh>
    <rPh sb="16" eb="17">
      <t>ジ</t>
    </rPh>
    <rPh sb="17" eb="19">
      <t>カンセツ</t>
    </rPh>
    <rPh sb="19" eb="21">
      <t>ハキュウ</t>
    </rPh>
    <rPh sb="21" eb="23">
      <t>コウカ</t>
    </rPh>
    <phoneticPr fontId="2"/>
  </si>
  <si>
    <t>民間消費支出額</t>
    <rPh sb="0" eb="2">
      <t>ミンカン</t>
    </rPh>
    <rPh sb="2" eb="4">
      <t>ショウヒ</t>
    </rPh>
    <rPh sb="4" eb="6">
      <t>シシュツ</t>
    </rPh>
    <rPh sb="6" eb="7">
      <t>ガク</t>
    </rPh>
    <phoneticPr fontId="2"/>
  </si>
  <si>
    <t>県内民間消費支出額</t>
    <rPh sb="0" eb="2">
      <t>ケンナイ</t>
    </rPh>
    <rPh sb="2" eb="4">
      <t>ミンカン</t>
    </rPh>
    <rPh sb="4" eb="6">
      <t>ショウヒ</t>
    </rPh>
    <rPh sb="6" eb="8">
      <t>シシュツ</t>
    </rPh>
    <rPh sb="8" eb="9">
      <t>ガク</t>
    </rPh>
    <phoneticPr fontId="2"/>
  </si>
  <si>
    <t>第２次間接波及効果エリア</t>
    <rPh sb="0" eb="1">
      <t>ダイ</t>
    </rPh>
    <rPh sb="2" eb="3">
      <t>ジ</t>
    </rPh>
    <rPh sb="3" eb="5">
      <t>カンセツ</t>
    </rPh>
    <rPh sb="5" eb="7">
      <t>ハキュウ</t>
    </rPh>
    <rPh sb="7" eb="9">
      <t>コウカ</t>
    </rPh>
    <phoneticPr fontId="2"/>
  </si>
  <si>
    <t>生産誘発額＝（第２次間接波及効果額）</t>
    <rPh sb="0" eb="2">
      <t>セイサン</t>
    </rPh>
    <rPh sb="2" eb="4">
      <t>ユウハツ</t>
    </rPh>
    <rPh sb="4" eb="5">
      <t>ガク</t>
    </rPh>
    <rPh sb="7" eb="8">
      <t>ダイ</t>
    </rPh>
    <rPh sb="9" eb="10">
      <t>ジ</t>
    </rPh>
    <rPh sb="10" eb="12">
      <t>カンセツ</t>
    </rPh>
    <rPh sb="12" eb="14">
      <t>ハキュウ</t>
    </rPh>
    <rPh sb="14" eb="16">
      <t>コウカ</t>
    </rPh>
    <rPh sb="16" eb="17">
      <t>ガク</t>
    </rPh>
    <phoneticPr fontId="2"/>
  </si>
  <si>
    <t>観光消費額
（県内産・県外産の区分が不明なもの）
（購入者価格）</t>
    <rPh sb="0" eb="2">
      <t>カンコウ</t>
    </rPh>
    <rPh sb="2" eb="5">
      <t>ショウヒガク</t>
    </rPh>
    <rPh sb="7" eb="9">
      <t>ケンナイ</t>
    </rPh>
    <rPh sb="9" eb="10">
      <t>サン</t>
    </rPh>
    <rPh sb="11" eb="13">
      <t>ケンガイ</t>
    </rPh>
    <rPh sb="13" eb="14">
      <t>サン</t>
    </rPh>
    <rPh sb="15" eb="17">
      <t>クブン</t>
    </rPh>
    <rPh sb="18" eb="20">
      <t>フメイ</t>
    </rPh>
    <rPh sb="26" eb="29">
      <t>コウニュウシャ</t>
    </rPh>
    <rPh sb="29" eb="31">
      <t>カカク</t>
    </rPh>
    <phoneticPr fontId="2"/>
  </si>
  <si>
    <t>★マージン調整（観光用区分による）</t>
    <rPh sb="5" eb="7">
      <t>チョウセイ</t>
    </rPh>
    <rPh sb="8" eb="11">
      <t>カンコウヨウ</t>
    </rPh>
    <rPh sb="11" eb="13">
      <t>クブン</t>
    </rPh>
    <phoneticPr fontId="2"/>
  </si>
  <si>
    <t>×県内自給率（観光用区分による）</t>
    <rPh sb="1" eb="3">
      <t>ケンナイ</t>
    </rPh>
    <rPh sb="3" eb="6">
      <t>ジキュウリツ</t>
    </rPh>
    <rPh sb="7" eb="10">
      <t>カンコウヨウ</t>
    </rPh>
    <rPh sb="10" eb="12">
      <t>クブン</t>
    </rPh>
    <phoneticPr fontId="2"/>
  </si>
  <si>
    <t>×粗付加価値率（観光用区分による）</t>
    <rPh sb="1" eb="2">
      <t>ソ</t>
    </rPh>
    <rPh sb="2" eb="4">
      <t>フカ</t>
    </rPh>
    <rPh sb="4" eb="6">
      <t>カチ</t>
    </rPh>
    <rPh sb="6" eb="7">
      <t>リツ</t>
    </rPh>
    <rPh sb="8" eb="11">
      <t>カンコウヨウ</t>
    </rPh>
    <rPh sb="11" eb="13">
      <t>クブン</t>
    </rPh>
    <phoneticPr fontId="2"/>
  </si>
  <si>
    <t>×雇用者所得率（観光用区分による）</t>
    <rPh sb="1" eb="4">
      <t>コヨウシャ</t>
    </rPh>
    <rPh sb="4" eb="6">
      <t>ショトク</t>
    </rPh>
    <rPh sb="6" eb="7">
      <t>リツ</t>
    </rPh>
    <rPh sb="8" eb="11">
      <t>カンコウヨウ</t>
    </rPh>
    <rPh sb="11" eb="13">
      <t>クブン</t>
    </rPh>
    <phoneticPr fontId="2"/>
  </si>
  <si>
    <t>×観光用
　 投入係
　 数</t>
    <rPh sb="1" eb="4">
      <t>カンコウヨウ</t>
    </rPh>
    <rPh sb="7" eb="9">
      <t>トウニュウ</t>
    </rPh>
    <rPh sb="9" eb="10">
      <t>ガカリ</t>
    </rPh>
    <rPh sb="13" eb="14">
      <t>カズ</t>
    </rPh>
    <phoneticPr fontId="2"/>
  </si>
  <si>
    <t>×就業係数（観光用区分による）</t>
    <rPh sb="1" eb="3">
      <t>シュウギョウ</t>
    </rPh>
    <rPh sb="3" eb="5">
      <t>ケイスウ</t>
    </rPh>
    <rPh sb="6" eb="9">
      <t>カンコウヨウ</t>
    </rPh>
    <rPh sb="9" eb="11">
      <t>クブン</t>
    </rPh>
    <phoneticPr fontId="2"/>
  </si>
  <si>
    <t>×雇用係数（観光用区分による）</t>
    <rPh sb="1" eb="3">
      <t>コヨウ</t>
    </rPh>
    <rPh sb="3" eb="5">
      <t>ケイスウ</t>
    </rPh>
    <rPh sb="6" eb="9">
      <t>カンコウヨウ</t>
    </rPh>
    <rPh sb="9" eb="11">
      <t>クブン</t>
    </rPh>
    <phoneticPr fontId="2"/>
  </si>
  <si>
    <t>×観光用逆行列係数</t>
    <rPh sb="1" eb="4">
      <t>カンコウヨウ</t>
    </rPh>
    <rPh sb="4" eb="5">
      <t>ギャク</t>
    </rPh>
    <rPh sb="5" eb="7">
      <t>ギョウレツ</t>
    </rPh>
    <rPh sb="7" eb="9">
      <t>ケイスウ</t>
    </rPh>
    <phoneticPr fontId="2"/>
  </si>
  <si>
    <t>×民間消費支出構成（観光用区分による）</t>
    <rPh sb="1" eb="3">
      <t>ミンカン</t>
    </rPh>
    <rPh sb="3" eb="5">
      <t>ショウヒ</t>
    </rPh>
    <rPh sb="5" eb="7">
      <t>シシュツ</t>
    </rPh>
    <rPh sb="7" eb="9">
      <t>コウセイ</t>
    </rPh>
    <rPh sb="10" eb="12">
      <t>カンコウ</t>
    </rPh>
    <rPh sb="12" eb="13">
      <t>ヨウ</t>
    </rPh>
    <rPh sb="13" eb="15">
      <t>クブン</t>
    </rPh>
    <phoneticPr fontId="2"/>
  </si>
  <si>
    <t>７．消費転換率を下の表から選び、プルダウンで選択してください。</t>
    <rPh sb="2" eb="4">
      <t>ショウヒ</t>
    </rPh>
    <rPh sb="4" eb="6">
      <t>テンカン</t>
    </rPh>
    <rPh sb="6" eb="7">
      <t>リツ</t>
    </rPh>
    <rPh sb="8" eb="9">
      <t>シタ</t>
    </rPh>
    <rPh sb="10" eb="11">
      <t>ヒョウ</t>
    </rPh>
    <rPh sb="13" eb="14">
      <t>エラ</t>
    </rPh>
    <rPh sb="22" eb="24">
      <t>センタク</t>
    </rPh>
    <phoneticPr fontId="2"/>
  </si>
  <si>
    <t>第1次間接
波及効果</t>
    <rPh sb="0" eb="1">
      <t>ダイ</t>
    </rPh>
    <rPh sb="2" eb="3">
      <t>ジ</t>
    </rPh>
    <rPh sb="3" eb="5">
      <t>カンセツ</t>
    </rPh>
    <rPh sb="6" eb="8">
      <t>ハキュウ</t>
    </rPh>
    <rPh sb="8" eb="10">
      <t>コウカ</t>
    </rPh>
    <phoneticPr fontId="2"/>
  </si>
  <si>
    <t>第2次間接
波及効果</t>
    <rPh sb="0" eb="1">
      <t>ダイ</t>
    </rPh>
    <rPh sb="2" eb="3">
      <t>ジ</t>
    </rPh>
    <rPh sb="3" eb="5">
      <t>カンセツ</t>
    </rPh>
    <rPh sb="6" eb="8">
      <t>ハキュウ</t>
    </rPh>
    <rPh sb="8" eb="10">
      <t>コウカ</t>
    </rPh>
    <phoneticPr fontId="2"/>
  </si>
  <si>
    <t>第1次間接波及効果</t>
    <rPh sb="0" eb="1">
      <t>ダイ</t>
    </rPh>
    <rPh sb="2" eb="3">
      <t>ジ</t>
    </rPh>
    <rPh sb="3" eb="9">
      <t>カンセツハキュウコウカ</t>
    </rPh>
    <phoneticPr fontId="2"/>
  </si>
  <si>
    <t>第2次間接波及効果</t>
    <rPh sb="0" eb="1">
      <t>ダイ</t>
    </rPh>
    <rPh sb="2" eb="3">
      <t>ジ</t>
    </rPh>
    <rPh sb="3" eb="9">
      <t>カンセツハキュウコウカ</t>
    </rPh>
    <phoneticPr fontId="2"/>
  </si>
  <si>
    <t>需要
増加額</t>
    <phoneticPr fontId="22"/>
  </si>
  <si>
    <t>商業
マージン</t>
    <phoneticPr fontId="23"/>
  </si>
  <si>
    <t>運輸
マージン</t>
    <phoneticPr fontId="23"/>
  </si>
  <si>
    <t>第1次間接波及効果</t>
    <rPh sb="0" eb="1">
      <t>ダイ</t>
    </rPh>
    <rPh sb="2" eb="3">
      <t>ジ</t>
    </rPh>
    <rPh sb="3" eb="5">
      <t>カンセツ</t>
    </rPh>
    <rPh sb="5" eb="7">
      <t>ハキュウ</t>
    </rPh>
    <rPh sb="7" eb="9">
      <t>コウカ</t>
    </rPh>
    <phoneticPr fontId="2"/>
  </si>
  <si>
    <t>第2次間接波及効果</t>
    <rPh sb="0" eb="1">
      <t>ダイ</t>
    </rPh>
    <rPh sb="2" eb="3">
      <t>ジ</t>
    </rPh>
    <rPh sb="3" eb="5">
      <t>カンセツ</t>
    </rPh>
    <rPh sb="5" eb="7">
      <t>ハキュウ</t>
    </rPh>
    <rPh sb="7" eb="9">
      <t>コウカ</t>
    </rPh>
    <phoneticPr fontId="2"/>
  </si>
  <si>
    <t>３．消費転換率を選択する。</t>
  </si>
  <si>
    <t>（１）分析上の前提条件等</t>
  </si>
  <si>
    <t>（２）産業連関表の限界及び問題点</t>
  </si>
  <si>
    <t>　　①分析時点の経済構造と完全には一致しません。</t>
  </si>
  <si>
    <t>　　②大量生産等による効率性の増大等は考慮されません。</t>
  </si>
  <si>
    <t>　　③各産業間の相互干渉はないものとします。</t>
  </si>
  <si>
    <t>　　④需要の増加には必ず生産の増加で対応することとしています。</t>
  </si>
  <si>
    <t>（２）分析結果の取り扱い</t>
  </si>
  <si>
    <t>（３）分析結果の公表等</t>
  </si>
  <si>
    <t>するためのものです。</t>
  </si>
  <si>
    <t>　この簡易分析ツールは４種類のエクセルファイルから構成されています。</t>
  </si>
  <si>
    <t>　　　な比例関係」を仮定しており、生産拡大や技術革新による費用の逓減</t>
  </si>
  <si>
    <t>&lt;&lt; 利用方法 &gt;&gt;</t>
    <phoneticPr fontId="2"/>
  </si>
  <si>
    <t>観光用逆行列係数表（開放型）</t>
    <rPh sb="0" eb="3">
      <t>カンコウヨウ</t>
    </rPh>
    <rPh sb="3" eb="4">
      <t>ギャク</t>
    </rPh>
    <rPh sb="4" eb="5">
      <t>ギョウ</t>
    </rPh>
    <rPh sb="5" eb="6">
      <t>レツ</t>
    </rPh>
    <rPh sb="6" eb="8">
      <t>ケイスウ</t>
    </rPh>
    <rPh sb="8" eb="9">
      <t>ヒョウ</t>
    </rPh>
    <rPh sb="10" eb="13">
      <t>カイホウガタ</t>
    </rPh>
    <phoneticPr fontId="2"/>
  </si>
  <si>
    <t>（単位：千円、人）</t>
  </si>
  <si>
    <t>（単位：千円）</t>
  </si>
  <si>
    <t>（単位：人）</t>
    <rPh sb="4" eb="5">
      <t>ニン</t>
    </rPh>
    <phoneticPr fontId="2"/>
  </si>
  <si>
    <t>８．表示単位は「千円」となります。</t>
    <rPh sb="2" eb="4">
      <t>ヒョウジ</t>
    </rPh>
    <rPh sb="4" eb="6">
      <t>タンイ</t>
    </rPh>
    <rPh sb="8" eb="10">
      <t>センエン</t>
    </rPh>
    <phoneticPr fontId="2"/>
  </si>
  <si>
    <t>*1</t>
    <phoneticPr fontId="2"/>
  </si>
  <si>
    <t>*2</t>
    <phoneticPr fontId="2"/>
  </si>
  <si>
    <t>1.</t>
    <phoneticPr fontId="2"/>
  </si>
  <si>
    <t>2.</t>
    <phoneticPr fontId="2"/>
  </si>
  <si>
    <t>3.</t>
    <phoneticPr fontId="2"/>
  </si>
  <si>
    <t>4.</t>
    <phoneticPr fontId="2"/>
  </si>
  <si>
    <t>純付加価値
誘発額</t>
    <rPh sb="0" eb="1">
      <t>ジュン</t>
    </rPh>
    <rPh sb="1" eb="3">
      <t>フカ</t>
    </rPh>
    <rPh sb="3" eb="5">
      <t>カチ</t>
    </rPh>
    <rPh sb="6" eb="8">
      <t>ユウハツ</t>
    </rPh>
    <rPh sb="8" eb="9">
      <t>ガク</t>
    </rPh>
    <phoneticPr fontId="2"/>
  </si>
  <si>
    <t>*3</t>
    <phoneticPr fontId="2"/>
  </si>
  <si>
    <t>*4</t>
    <phoneticPr fontId="2"/>
  </si>
  <si>
    <t>*3</t>
    <phoneticPr fontId="2"/>
  </si>
  <si>
    <t>*4</t>
    <phoneticPr fontId="2"/>
  </si>
  <si>
    <t>*5</t>
    <phoneticPr fontId="2"/>
  </si>
  <si>
    <t>*6</t>
    <phoneticPr fontId="2"/>
  </si>
  <si>
    <t>純付加
価値率</t>
    <rPh sb="0" eb="1">
      <t>ジュン</t>
    </rPh>
    <rPh sb="1" eb="3">
      <t>フカ</t>
    </rPh>
    <rPh sb="4" eb="6">
      <t>カチ</t>
    </rPh>
    <rPh sb="6" eb="7">
      <t>リツ</t>
    </rPh>
    <phoneticPr fontId="2"/>
  </si>
  <si>
    <t>*</t>
    <phoneticPr fontId="2"/>
  </si>
  <si>
    <t>純付加価値</t>
    <rPh sb="0" eb="1">
      <t>ジュン</t>
    </rPh>
    <rPh sb="1" eb="3">
      <t>フカ</t>
    </rPh>
    <rPh sb="3" eb="5">
      <t>カチ</t>
    </rPh>
    <phoneticPr fontId="2"/>
  </si>
  <si>
    <t>（単位：円）</t>
    <rPh sb="1" eb="3">
      <t>タンイ</t>
    </rPh>
    <rPh sb="4" eb="5">
      <t>エン</t>
    </rPh>
    <phoneticPr fontId="2"/>
  </si>
  <si>
    <t>01</t>
  </si>
  <si>
    <t>02</t>
  </si>
  <si>
    <t>03</t>
  </si>
  <si>
    <t>04</t>
  </si>
  <si>
    <t>飲食料品</t>
  </si>
  <si>
    <t>05</t>
  </si>
  <si>
    <t>06</t>
  </si>
  <si>
    <t>07</t>
  </si>
  <si>
    <t>08</t>
  </si>
  <si>
    <t>09</t>
  </si>
  <si>
    <t>10</t>
  </si>
  <si>
    <t>11</t>
  </si>
  <si>
    <t>12</t>
  </si>
  <si>
    <t>13</t>
  </si>
  <si>
    <t>14</t>
  </si>
  <si>
    <t>15</t>
  </si>
  <si>
    <t>16</t>
  </si>
  <si>
    <t>17</t>
  </si>
  <si>
    <t>18</t>
  </si>
  <si>
    <t>19</t>
  </si>
  <si>
    <t>20</t>
  </si>
  <si>
    <t>21</t>
  </si>
  <si>
    <t>22</t>
  </si>
  <si>
    <t>23</t>
  </si>
  <si>
    <t>その他の製造工業製品</t>
  </si>
  <si>
    <t>24</t>
  </si>
  <si>
    <t>25</t>
  </si>
  <si>
    <t>26</t>
  </si>
  <si>
    <t>水道</t>
  </si>
  <si>
    <t>27</t>
  </si>
  <si>
    <t>廃棄物処理</t>
  </si>
  <si>
    <t>28</t>
  </si>
  <si>
    <t>29</t>
  </si>
  <si>
    <t>30</t>
  </si>
  <si>
    <t>不動産</t>
  </si>
  <si>
    <t>31</t>
  </si>
  <si>
    <t>運輸・郵便</t>
    <rPh sb="0" eb="2">
      <t>ウンユ</t>
    </rPh>
    <rPh sb="3" eb="5">
      <t>ユウビン</t>
    </rPh>
    <phoneticPr fontId="2"/>
  </si>
  <si>
    <t>32</t>
  </si>
  <si>
    <t>33</t>
  </si>
  <si>
    <t>34</t>
  </si>
  <si>
    <t>教育・研究</t>
    <rPh sb="0" eb="2">
      <t>キョウイク</t>
    </rPh>
    <rPh sb="3" eb="5">
      <t>ケンキュウ</t>
    </rPh>
    <phoneticPr fontId="2"/>
  </si>
  <si>
    <t>35</t>
  </si>
  <si>
    <t>医療・福祉</t>
    <rPh sb="0" eb="2">
      <t>イリョウ</t>
    </rPh>
    <rPh sb="3" eb="5">
      <t>フクシ</t>
    </rPh>
    <phoneticPr fontId="2"/>
  </si>
  <si>
    <t>36</t>
  </si>
  <si>
    <t>37</t>
  </si>
  <si>
    <t>38</t>
  </si>
  <si>
    <t>39</t>
  </si>
  <si>
    <t>40</t>
  </si>
  <si>
    <t>県内生産額</t>
  </si>
  <si>
    <t>41</t>
    <phoneticPr fontId="2"/>
  </si>
  <si>
    <t>資本減耗引当</t>
  </si>
  <si>
    <t>（控除）経常補助金</t>
  </si>
  <si>
    <t>粗付加価値部門計</t>
  </si>
  <si>
    <t>41</t>
  </si>
  <si>
    <t>42</t>
  </si>
  <si>
    <t>観光用組替
統合大分類
(42部門)</t>
    <rPh sb="0" eb="3">
      <t>カンコウヨウ</t>
    </rPh>
    <rPh sb="3" eb="5">
      <t>クミカエ</t>
    </rPh>
    <rPh sb="6" eb="8">
      <t>トウゴウ</t>
    </rPh>
    <rPh sb="8" eb="11">
      <t>ダイブンルイ</t>
    </rPh>
    <rPh sb="15" eb="17">
      <t>ブモン</t>
    </rPh>
    <phoneticPr fontId="2"/>
  </si>
  <si>
    <t>43</t>
  </si>
  <si>
    <t>44</t>
  </si>
  <si>
    <t>45</t>
  </si>
  <si>
    <t>46</t>
  </si>
  <si>
    <t>47</t>
  </si>
  <si>
    <t>48</t>
  </si>
  <si>
    <t>49</t>
  </si>
  <si>
    <t>50</t>
  </si>
  <si>
    <t>51</t>
  </si>
  <si>
    <t>39</t>
    <phoneticPr fontId="2"/>
  </si>
  <si>
    <t>31</t>
    <phoneticPr fontId="2"/>
  </si>
  <si>
    <t>37</t>
    <phoneticPr fontId="2"/>
  </si>
  <si>
    <t>19</t>
    <phoneticPr fontId="2"/>
  </si>
  <si>
    <t>23</t>
    <phoneticPr fontId="2"/>
  </si>
  <si>
    <t>32</t>
    <phoneticPr fontId="2"/>
  </si>
  <si>
    <t>34</t>
    <phoneticPr fontId="2"/>
  </si>
  <si>
    <t>35</t>
    <phoneticPr fontId="2"/>
  </si>
  <si>
    <t>38</t>
    <phoneticPr fontId="2"/>
  </si>
  <si>
    <t>40</t>
    <phoneticPr fontId="2"/>
  </si>
  <si>
    <t>11</t>
    <phoneticPr fontId="2"/>
  </si>
  <si>
    <t>計算域Ⅲ　観光消費額の計算（長崎県観光統計より作成）</t>
    <rPh sb="0" eb="2">
      <t>ケイサン</t>
    </rPh>
    <rPh sb="2" eb="3">
      <t>イキ</t>
    </rPh>
    <rPh sb="5" eb="7">
      <t>カンコウ</t>
    </rPh>
    <rPh sb="7" eb="9">
      <t>ショウヒ</t>
    </rPh>
    <rPh sb="9" eb="10">
      <t>ガク</t>
    </rPh>
    <rPh sb="11" eb="13">
      <t>ケイサン</t>
    </rPh>
    <rPh sb="14" eb="17">
      <t>ナガサキケン</t>
    </rPh>
    <rPh sb="17" eb="19">
      <t>カンコウ</t>
    </rPh>
    <rPh sb="19" eb="21">
      <t>トウケイ</t>
    </rPh>
    <rPh sb="23" eb="25">
      <t>サクセイ</t>
    </rPh>
    <phoneticPr fontId="22"/>
  </si>
  <si>
    <t>５．上記の観光消費額をさらに観光用４２部門に区分</t>
    <rPh sb="2" eb="4">
      <t>ジョウキ</t>
    </rPh>
    <rPh sb="5" eb="7">
      <t>カンコウ</t>
    </rPh>
    <rPh sb="7" eb="9">
      <t>ショウヒ</t>
    </rPh>
    <rPh sb="9" eb="10">
      <t>ガク</t>
    </rPh>
    <rPh sb="14" eb="17">
      <t>カンコウヨウ</t>
    </rPh>
    <rPh sb="19" eb="21">
      <t>ブモン</t>
    </rPh>
    <rPh sb="22" eb="24">
      <t>クブン</t>
    </rPh>
    <phoneticPr fontId="2"/>
  </si>
  <si>
    <t>　※産業連関表の詳細は、長崎県統計課のホームページをご覧ください。</t>
    <rPh sb="2" eb="7">
      <t>サ</t>
    </rPh>
    <rPh sb="8" eb="10">
      <t>ショウサイ</t>
    </rPh>
    <rPh sb="12" eb="15">
      <t>ナガサキケン</t>
    </rPh>
    <rPh sb="15" eb="17">
      <t>トウケイ</t>
    </rPh>
    <rPh sb="17" eb="18">
      <t>カ</t>
    </rPh>
    <rPh sb="27" eb="28">
      <t>ラン</t>
    </rPh>
    <phoneticPr fontId="2"/>
  </si>
  <si>
    <t>・「ファイル１．需要の増加」</t>
    <phoneticPr fontId="2"/>
  </si>
  <si>
    <t>・「ファイル２．観光客等の増加」</t>
    <phoneticPr fontId="2"/>
  </si>
  <si>
    <t>・「ファイル３．投資（建設）の増加」</t>
    <phoneticPr fontId="2"/>
  </si>
  <si>
    <t>・「ファイル４．生産額の増加」</t>
    <phoneticPr fontId="2"/>
  </si>
  <si>
    <t>場合などの経済波及効果等の分析を行う場合などです。</t>
    <phoneticPr fontId="2"/>
  </si>
  <si>
    <t>●シートの説明</t>
    <rPh sb="5" eb="7">
      <t>セツメイ</t>
    </rPh>
    <phoneticPr fontId="2"/>
  </si>
  <si>
    <t>　ば、商品の購入額、公共事業の事業費内訳、イベントに係る観光消費額などです。</t>
    <phoneticPr fontId="2"/>
  </si>
  <si>
    <t>　　（経済波及効果等の分析は、生産者価格ベースで行われるため、この処理が</t>
    <phoneticPr fontId="2"/>
  </si>
  <si>
    <t>　　必要となります。）</t>
    <phoneticPr fontId="2"/>
  </si>
  <si>
    <t>１．経済波及効果分析の留意点</t>
    <phoneticPr fontId="2"/>
  </si>
  <si>
    <t>　　①　分析の前提条件や仮定の仕方は様々であり、同じ産業連関表を使っ</t>
    <rPh sb="18" eb="20">
      <t>サマザマ</t>
    </rPh>
    <phoneticPr fontId="2"/>
  </si>
  <si>
    <t>　　　ても分析結果は異なります。</t>
    <phoneticPr fontId="2"/>
  </si>
  <si>
    <t>　　　り、それ以外の経済効果等は対象としていません。</t>
    <phoneticPr fontId="2"/>
  </si>
  <si>
    <t>　　　　例えば、公共事業の場合は、建設に伴う経済波及効果は対象とします</t>
    <phoneticPr fontId="2"/>
  </si>
  <si>
    <t>　　　が、施設完成後の利便性などの生産につながらない経済効果等は分析</t>
    <phoneticPr fontId="2"/>
  </si>
  <si>
    <t>　　　の対象としていません。</t>
    <phoneticPr fontId="2"/>
  </si>
  <si>
    <t>　　　析時点の経済構造と完全には一致しません。</t>
    <phoneticPr fontId="2"/>
  </si>
  <si>
    <t>　　　　 現実には、生産の増加は時間外勤務や設備増強などで補われ、必</t>
    <phoneticPr fontId="2"/>
  </si>
  <si>
    <t>　　　計測される「労働量」の変化を表すものです。</t>
    <phoneticPr fontId="2"/>
  </si>
  <si>
    <t>２．簡易分析ツールの利用者へのお願い</t>
    <phoneticPr fontId="2"/>
  </si>
  <si>
    <t>　　いように、十分な注意をお願いします。</t>
    <phoneticPr fontId="2"/>
  </si>
  <si>
    <t>観光用組替統合大分類
（42部門）</t>
    <rPh sb="0" eb="2">
      <t>カンコウ</t>
    </rPh>
    <rPh sb="2" eb="3">
      <t>ヨウ</t>
    </rPh>
    <rPh sb="3" eb="5">
      <t>クミカエ</t>
    </rPh>
    <rPh sb="14" eb="16">
      <t>ブモン</t>
    </rPh>
    <phoneticPr fontId="2"/>
  </si>
  <si>
    <t>観光用組替
統合大分類
(42部門)</t>
    <rPh sb="6" eb="8">
      <t>トウゴウ</t>
    </rPh>
    <rPh sb="8" eb="11">
      <t>ダイブンルイ</t>
    </rPh>
    <rPh sb="15" eb="17">
      <t>ブモン</t>
    </rPh>
    <phoneticPr fontId="2"/>
  </si>
  <si>
    <t>　　いて、責任をもって作成してください。</t>
    <phoneticPr fontId="2"/>
  </si>
  <si>
    <t>　　もので、算出根拠が明確であることが重要です。</t>
    <rPh sb="6" eb="8">
      <t>サンシュツ</t>
    </rPh>
    <rPh sb="8" eb="10">
      <t>コンキョ</t>
    </rPh>
    <rPh sb="11" eb="13">
      <t>メイカク</t>
    </rPh>
    <rPh sb="19" eb="21">
      <t>ジュウヨウ</t>
    </rPh>
    <phoneticPr fontId="2"/>
  </si>
  <si>
    <t>雇用者所得誘発額：雇用者所得とは民間や政府等の雇用者に対して労働の報酬として支払われる現金､現物のいっさいの所得。雇用者所得誘発額は生産が誘発されることに伴って誘発される雇用者所得の額。</t>
    <rPh sb="0" eb="3">
      <t>コヨウシャ</t>
    </rPh>
    <rPh sb="3" eb="5">
      <t>ショトク</t>
    </rPh>
    <rPh sb="5" eb="8">
      <t>ユウハツガク</t>
    </rPh>
    <rPh sb="9" eb="12">
      <t>コヨウシャ</t>
    </rPh>
    <rPh sb="12" eb="14">
      <t>ショトク</t>
    </rPh>
    <rPh sb="16" eb="18">
      <t>ミンカン</t>
    </rPh>
    <rPh sb="19" eb="21">
      <t>セイフ</t>
    </rPh>
    <rPh sb="21" eb="22">
      <t>トウ</t>
    </rPh>
    <rPh sb="23" eb="25">
      <t>コヨウ</t>
    </rPh>
    <rPh sb="25" eb="26">
      <t>モノ</t>
    </rPh>
    <rPh sb="27" eb="28">
      <t>タイ</t>
    </rPh>
    <rPh sb="30" eb="32">
      <t>ロウドウ</t>
    </rPh>
    <rPh sb="33" eb="35">
      <t>ホウシュウ</t>
    </rPh>
    <rPh sb="38" eb="40">
      <t>シハラ</t>
    </rPh>
    <rPh sb="43" eb="45">
      <t>ゲンキン</t>
    </rPh>
    <rPh sb="46" eb="48">
      <t>ゲンブツ</t>
    </rPh>
    <rPh sb="54" eb="56">
      <t>ショトク</t>
    </rPh>
    <rPh sb="57" eb="60">
      <t>コヨウシャ</t>
    </rPh>
    <rPh sb="60" eb="62">
      <t>ショトク</t>
    </rPh>
    <rPh sb="62" eb="65">
      <t>ユウハツガク</t>
    </rPh>
    <rPh sb="66" eb="68">
      <t>セイサン</t>
    </rPh>
    <rPh sb="69" eb="71">
      <t>ユウハツ</t>
    </rPh>
    <rPh sb="77" eb="78">
      <t>トモナ</t>
    </rPh>
    <rPh sb="80" eb="82">
      <t>ユウハツ</t>
    </rPh>
    <rPh sb="85" eb="88">
      <t>コヨウシャ</t>
    </rPh>
    <rPh sb="88" eb="90">
      <t>ショトク</t>
    </rPh>
    <rPh sb="91" eb="92">
      <t>ガク</t>
    </rPh>
    <phoneticPr fontId="22"/>
  </si>
  <si>
    <t>就業者誘発数：生産誘発によって創出される個人業主､家族従業者､有給役員および雇用者(常用雇用者､臨時雇用者)の総数。</t>
    <rPh sb="50" eb="53">
      <t>コヨウシャ</t>
    </rPh>
    <phoneticPr fontId="22"/>
  </si>
  <si>
    <t>雇用者誘発数：就業者誘発数のうち、生産誘発によって創出される有給役員および雇用者(常用雇用者､臨時雇用者)の総数。</t>
    <rPh sb="7" eb="10">
      <t>シュウギョウシャ</t>
    </rPh>
    <rPh sb="10" eb="12">
      <t>ユウハツ</t>
    </rPh>
    <rPh sb="12" eb="13">
      <t>スウ</t>
    </rPh>
    <rPh sb="45" eb="46">
      <t>シャ</t>
    </rPh>
    <rPh sb="49" eb="52">
      <t>コヨウシャ</t>
    </rPh>
    <phoneticPr fontId="22"/>
  </si>
  <si>
    <t>６．上記の42部門別観光消費額を番号順にソート</t>
    <rPh sb="2" eb="4">
      <t>ジョウキ</t>
    </rPh>
    <rPh sb="7" eb="9">
      <t>ブモン</t>
    </rPh>
    <rPh sb="9" eb="10">
      <t>ベツ</t>
    </rPh>
    <rPh sb="10" eb="12">
      <t>カンコウ</t>
    </rPh>
    <rPh sb="12" eb="15">
      <t>ショウヒガク</t>
    </rPh>
    <rPh sb="16" eb="18">
      <t>バンゴウ</t>
    </rPh>
    <rPh sb="18" eb="19">
      <t>ジュン</t>
    </rPh>
    <phoneticPr fontId="2"/>
  </si>
  <si>
    <t>　　係数（表）を観光等用に組み替えています。</t>
    <phoneticPr fontId="2"/>
  </si>
  <si>
    <t>&lt;&lt;留意事項 &gt;&gt;</t>
    <phoneticPr fontId="2"/>
  </si>
  <si>
    <t>　　⑤波及効果が達成される期間は不明です。</t>
    <rPh sb="3" eb="7">
      <t>ハキュウコウカ</t>
    </rPh>
    <rPh sb="8" eb="10">
      <t>タッセイ</t>
    </rPh>
    <rPh sb="13" eb="15">
      <t>キカン</t>
    </rPh>
    <rPh sb="16" eb="18">
      <t>フメイ</t>
    </rPh>
    <phoneticPr fontId="2"/>
  </si>
  <si>
    <t>　　⑥生産の増加は就業（雇用）者数の増加を伴うことが前提となります。</t>
    <phoneticPr fontId="2"/>
  </si>
  <si>
    <t>　　　は考慮されません。</t>
    <phoneticPr fontId="2"/>
  </si>
  <si>
    <t>※「入力データ」とは、分析の基礎となる「需要額」を算定するためのデータで、例え</t>
  </si>
  <si>
    <t>２．入力データを整理して、入力する。</t>
  </si>
  <si>
    <t>（１）「入力データ」の作成</t>
  </si>
  <si>
    <t>　　　 分析の前提となる「入力データ」は、このツールを利用される方にお</t>
  </si>
  <si>
    <t>　　　 分析結果と前提条件及び入力データは密接不可分のものであり、</t>
  </si>
  <si>
    <t>入力データエリア</t>
    <rPh sb="0" eb="2">
      <t>ニュウリョク</t>
    </rPh>
    <phoneticPr fontId="2"/>
  </si>
  <si>
    <t>　 この簡易分析ツールは、各種の経済波及効果や労働誘発効果を簡便に分析</t>
    <phoneticPr fontId="2"/>
  </si>
  <si>
    <t>で、各種の計数及び係数はその統計表から引用しています。</t>
    <phoneticPr fontId="2"/>
  </si>
  <si>
    <t>　  一般に経済波及効果等の分析を行う際には、産業連関表という統計表を用います</t>
    <phoneticPr fontId="2"/>
  </si>
  <si>
    <r>
      <t>　 今ご覧いただいているファイルは</t>
    </r>
    <r>
      <rPr>
        <b/>
        <sz val="11"/>
        <color indexed="12"/>
        <rFont val="ＭＳ Ｐ明朝"/>
        <family val="1"/>
        <charset val="128"/>
      </rPr>
      <t>「ファイル２．観光客等の増加」</t>
    </r>
    <r>
      <rPr>
        <sz val="11"/>
        <rFont val="ＭＳ Ｐ明朝"/>
        <family val="1"/>
        <charset val="128"/>
      </rPr>
      <t>です。</t>
    </r>
    <rPh sb="2" eb="3">
      <t>イマ</t>
    </rPh>
    <phoneticPr fontId="2"/>
  </si>
  <si>
    <t>　 このファイルは、観光や各種のイベントへの参加などの目的のために長崎県を</t>
    <rPh sb="33" eb="36">
      <t>ナガサキケン</t>
    </rPh>
    <phoneticPr fontId="2"/>
  </si>
  <si>
    <t>に使います。</t>
    <phoneticPr fontId="2"/>
  </si>
  <si>
    <t>訪れたお客さまの観光消費額が増加した場合の経済波及効果等を計測する場合</t>
    <phoneticPr fontId="2"/>
  </si>
  <si>
    <t>　 例えば、２０１４年長崎がんばらんば国体に全国から関係者・応援客らが訪れた</t>
    <rPh sb="26" eb="27">
      <t>セキ</t>
    </rPh>
    <rPh sb="27" eb="28">
      <t>ガカリ</t>
    </rPh>
    <phoneticPr fontId="2"/>
  </si>
  <si>
    <t xml:space="preserve">   産業連関表を用いた経済波及効果分析には、産業連関表自体の構造的特質</t>
    <rPh sb="34" eb="36">
      <t>トクシツ</t>
    </rPh>
    <phoneticPr fontId="2"/>
  </si>
  <si>
    <t>から派生する限界や留意点があります。したがって、以下の事項について十分に</t>
    <phoneticPr fontId="2"/>
  </si>
  <si>
    <t>理解したうえで分析を行うようにしてください。</t>
    <phoneticPr fontId="2"/>
  </si>
  <si>
    <t>　　　　 産業連関表は概ね５年に１回の作表であり、分析の前提となる経済構</t>
    <rPh sb="11" eb="12">
      <t>オオム</t>
    </rPh>
    <phoneticPr fontId="2"/>
  </si>
  <si>
    <t>　　　　 生産が２倍になれば、原材料等の投入量も２倍になるという「線形的</t>
    <phoneticPr fontId="2"/>
  </si>
  <si>
    <t>　　　は想定していません。</t>
    <phoneticPr fontId="2"/>
  </si>
  <si>
    <t>　　　　 ある産業の生産活動が他の産業にプラスの影響を及ぼし生産を促進する</t>
    <phoneticPr fontId="2"/>
  </si>
  <si>
    <t>　　　　 需要が生じた産業部門には､需要に応えるだけの生産余力があると</t>
    <phoneticPr fontId="2"/>
  </si>
  <si>
    <t>　　　仮定し､ 生産を行う上での制約は一切ないものとします。</t>
    <phoneticPr fontId="2"/>
  </si>
  <si>
    <t>　　　　 また、在庫の取り崩し等による波及の中断は想定していません。</t>
    <phoneticPr fontId="2"/>
  </si>
  <si>
    <t>　　　　 経済波及効果が達成される時期や所要時間は明確でありません。</t>
    <rPh sb="12" eb="14">
      <t>タッセイ</t>
    </rPh>
    <rPh sb="17" eb="19">
      <t>ジキ</t>
    </rPh>
    <phoneticPr fontId="2"/>
  </si>
  <si>
    <t>　　　ずしも就業（雇用）者数の増加とはなりませんが、そのようなことは想定</t>
    <phoneticPr fontId="2"/>
  </si>
  <si>
    <t>　　　していません。</t>
    <phoneticPr fontId="2"/>
  </si>
  <si>
    <t>　　　   なお、就業（雇用）誘発数は、現実の人数の増加ではなく、人数で</t>
    <phoneticPr fontId="2"/>
  </si>
  <si>
    <t>　　　 より精度が高い分析を行うためには、「入力データ」が現実に即した</t>
    <rPh sb="6" eb="8">
      <t>セイド</t>
    </rPh>
    <rPh sb="9" eb="10">
      <t>タカ</t>
    </rPh>
    <rPh sb="11" eb="13">
      <t>ブンセキ</t>
    </rPh>
    <rPh sb="14" eb="15">
      <t>オコナ</t>
    </rPh>
    <rPh sb="29" eb="31">
      <t>ゲンジツ</t>
    </rPh>
    <rPh sb="32" eb="33">
      <t>ソク</t>
    </rPh>
    <phoneticPr fontId="2"/>
  </si>
  <si>
    <t>　　切り離して取り扱うことはできません。特に、プレスリリース等に用い</t>
    <rPh sb="30" eb="31">
      <t>トウ</t>
    </rPh>
    <phoneticPr fontId="2"/>
  </si>
  <si>
    <t>　　られる場合においては、経済波及効果等の数字だけがひとり歩きしな</t>
    <phoneticPr fontId="2"/>
  </si>
  <si>
    <t>　　　 分析結果の公表及び公表後の対応については、利用される方において</t>
    <phoneticPr fontId="2"/>
  </si>
  <si>
    <t>　　責任を持って行ってください。</t>
    <phoneticPr fontId="2"/>
  </si>
  <si>
    <t>　　するシートです。</t>
    <phoneticPr fontId="2"/>
  </si>
  <si>
    <t>　　等の概要を説明するシートです。</t>
    <phoneticPr fontId="2"/>
  </si>
  <si>
    <t>　　転換するシートです。</t>
    <phoneticPr fontId="2"/>
  </si>
  <si>
    <t>　　波及効果等を計算するシートです。</t>
    <phoneticPr fontId="2"/>
  </si>
  <si>
    <t>　　額を設定して観光用組替統合大分類４２部門で分析ができるようにしたシートです。</t>
    <rPh sb="11" eb="13">
      <t>クミカエ</t>
    </rPh>
    <rPh sb="13" eb="15">
      <t>トウゴウ</t>
    </rPh>
    <rPh sb="15" eb="18">
      <t>ダイブンルイ</t>
    </rPh>
    <rPh sb="23" eb="25">
      <t>ブンセキ</t>
    </rPh>
    <phoneticPr fontId="2"/>
  </si>
  <si>
    <t>分析結果と前提条件及び入力データは密接不可分のものであり、切り離して取り扱うことは適当ではありません。</t>
    <rPh sb="11" eb="13">
      <t>ニュウリョク</t>
    </rPh>
    <rPh sb="41" eb="43">
      <t>テキトウ</t>
    </rPh>
    <phoneticPr fontId="2"/>
  </si>
  <si>
    <t>&lt;&lt; 経済波及効果 分析ツールについて &gt;&gt;</t>
    <phoneticPr fontId="2"/>
  </si>
  <si>
    <t>農林業</t>
  </si>
  <si>
    <t>鉱業</t>
  </si>
  <si>
    <t>繊維製品</t>
  </si>
  <si>
    <t>パルプ・紙・木製品</t>
  </si>
  <si>
    <t>化学製品</t>
  </si>
  <si>
    <t>石油・石炭製品</t>
  </si>
  <si>
    <t>プラスチック・ゴム製品</t>
  </si>
  <si>
    <t>窯業・土石製品</t>
  </si>
  <si>
    <t>鉄鋼</t>
  </si>
  <si>
    <t>非鉄金属</t>
  </si>
  <si>
    <t>金属製品</t>
  </si>
  <si>
    <t>はん用機械</t>
  </si>
  <si>
    <t>生産用機械</t>
  </si>
  <si>
    <t>業務用機械</t>
  </si>
  <si>
    <t>電子部品</t>
  </si>
  <si>
    <t>電気機械</t>
  </si>
  <si>
    <t>情報通信機器</t>
  </si>
  <si>
    <t>輸送機械</t>
  </si>
  <si>
    <t>船舶・同修理</t>
    <rPh sb="0" eb="2">
      <t>センパク</t>
    </rPh>
    <rPh sb="3" eb="4">
      <t>ドウ</t>
    </rPh>
    <rPh sb="4" eb="6">
      <t>シュウリ</t>
    </rPh>
    <phoneticPr fontId="2"/>
  </si>
  <si>
    <t>建設</t>
  </si>
  <si>
    <t>商業</t>
  </si>
  <si>
    <t>金融・保険</t>
  </si>
  <si>
    <t>運輸・郵便</t>
  </si>
  <si>
    <t>情報通信</t>
  </si>
  <si>
    <t>公務</t>
  </si>
  <si>
    <t>教育・研究</t>
  </si>
  <si>
    <t>医療・福祉</t>
  </si>
  <si>
    <t>他に分類されない会員制団体</t>
  </si>
  <si>
    <t>対事業所サービス</t>
  </si>
  <si>
    <t>宿泊業</t>
    <rPh sb="0" eb="2">
      <t>シュクハク</t>
    </rPh>
    <rPh sb="2" eb="3">
      <t>ギョウ</t>
    </rPh>
    <phoneticPr fontId="4"/>
  </si>
  <si>
    <t>飲食・娯楽サービス</t>
    <rPh sb="3" eb="5">
      <t>ゴラク</t>
    </rPh>
    <phoneticPr fontId="4"/>
  </si>
  <si>
    <t>事務用品</t>
  </si>
  <si>
    <t>分類不明</t>
  </si>
  <si>
    <t>純付加価値誘発額：純付加価値とは粗付加価値の要素のうち､雇用者所得及び営業余剰から構成されるものである。純付価値誘発額は生産が誘発されることに伴って誘発される純付加価値の額。</t>
    <rPh sb="0" eb="1">
      <t>ジュン</t>
    </rPh>
    <rPh sb="1" eb="3">
      <t>フカ</t>
    </rPh>
    <rPh sb="3" eb="5">
      <t>カチ</t>
    </rPh>
    <rPh sb="5" eb="7">
      <t>ユウハツ</t>
    </rPh>
    <rPh sb="7" eb="8">
      <t>ガク</t>
    </rPh>
    <rPh sb="9" eb="10">
      <t>ジュン</t>
    </rPh>
    <rPh sb="16" eb="17">
      <t>ソ</t>
    </rPh>
    <rPh sb="17" eb="19">
      <t>フカ</t>
    </rPh>
    <rPh sb="19" eb="21">
      <t>カチ</t>
    </rPh>
    <rPh sb="22" eb="24">
      <t>ヨウソ</t>
    </rPh>
    <rPh sb="33" eb="34">
      <t>オヨ</t>
    </rPh>
    <rPh sb="41" eb="43">
      <t>コウセイ</t>
    </rPh>
    <rPh sb="52" eb="53">
      <t>ジュン</t>
    </rPh>
    <rPh sb="79" eb="80">
      <t>ジュン</t>
    </rPh>
    <phoneticPr fontId="22"/>
  </si>
  <si>
    <t>宿泊業</t>
  </si>
  <si>
    <t>　　②　経済波及効果分析は、生産活動に係る経済波及効果を対象としてお</t>
    <phoneticPr fontId="2"/>
  </si>
  <si>
    <t>（単位：千円）</t>
    <rPh sb="1" eb="3">
      <t>タンイ</t>
    </rPh>
    <rPh sb="4" eb="6">
      <t>センエン</t>
    </rPh>
    <phoneticPr fontId="2"/>
  </si>
  <si>
    <t>　　　ことやマイナスの影響を及ぼし生産を阻害することは想定していません。</t>
    <phoneticPr fontId="2"/>
  </si>
  <si>
    <t>部門の例示</t>
    <rPh sb="0" eb="2">
      <t>ブモン</t>
    </rPh>
    <rPh sb="3" eb="5">
      <t>レイジ</t>
    </rPh>
    <phoneticPr fontId="2"/>
  </si>
  <si>
    <t>穀類、いも・豆類、野菜、果実、畜産、育林、素材</t>
    <rPh sb="0" eb="2">
      <t>コクルイ</t>
    </rPh>
    <rPh sb="6" eb="7">
      <t>マメ</t>
    </rPh>
    <rPh sb="7" eb="8">
      <t>ルイ</t>
    </rPh>
    <rPh sb="9" eb="11">
      <t>ヤサイ</t>
    </rPh>
    <rPh sb="12" eb="14">
      <t>カジツ</t>
    </rPh>
    <rPh sb="15" eb="17">
      <t>チクサン</t>
    </rPh>
    <rPh sb="18" eb="19">
      <t>イク</t>
    </rPh>
    <rPh sb="19" eb="20">
      <t>リン</t>
    </rPh>
    <rPh sb="21" eb="23">
      <t>ソザイ</t>
    </rPh>
    <phoneticPr fontId="2"/>
  </si>
  <si>
    <t>海面漁業、内水面漁業</t>
    <rPh sb="0" eb="2">
      <t>カイメン</t>
    </rPh>
    <rPh sb="2" eb="3">
      <t>ギョ</t>
    </rPh>
    <rPh sb="3" eb="4">
      <t>ギョウ</t>
    </rPh>
    <rPh sb="5" eb="6">
      <t>ナイ</t>
    </rPh>
    <rPh sb="6" eb="7">
      <t>スイ</t>
    </rPh>
    <rPh sb="7" eb="8">
      <t>メン</t>
    </rPh>
    <rPh sb="8" eb="9">
      <t>ギョ</t>
    </rPh>
    <rPh sb="9" eb="10">
      <t>ギョウ</t>
    </rPh>
    <phoneticPr fontId="2"/>
  </si>
  <si>
    <t>石炭・原油・天然ガス、砂利・砕石</t>
    <rPh sb="0" eb="2">
      <t>セキタン</t>
    </rPh>
    <rPh sb="3" eb="5">
      <t>ゲンユ</t>
    </rPh>
    <rPh sb="6" eb="8">
      <t>テンネン</t>
    </rPh>
    <rPh sb="11" eb="13">
      <t>ジャリ</t>
    </rPh>
    <rPh sb="14" eb="16">
      <t>サイセキ</t>
    </rPh>
    <phoneticPr fontId="2"/>
  </si>
  <si>
    <t>畜産食料品、水産食料品、めん・パン・菓子類、酒類</t>
    <rPh sb="0" eb="2">
      <t>チクサン</t>
    </rPh>
    <rPh sb="2" eb="4">
      <t>ショクリョウ</t>
    </rPh>
    <rPh sb="4" eb="5">
      <t>ヒン</t>
    </rPh>
    <rPh sb="6" eb="8">
      <t>スイサン</t>
    </rPh>
    <rPh sb="8" eb="10">
      <t>ショクリョウ</t>
    </rPh>
    <rPh sb="10" eb="11">
      <t>ヒン</t>
    </rPh>
    <rPh sb="18" eb="21">
      <t>カシルイ</t>
    </rPh>
    <rPh sb="22" eb="23">
      <t>サケ</t>
    </rPh>
    <rPh sb="23" eb="24">
      <t>ルイ</t>
    </rPh>
    <phoneticPr fontId="2"/>
  </si>
  <si>
    <t>衣服、じゅうたん、寝具</t>
    <rPh sb="0" eb="2">
      <t>イフク</t>
    </rPh>
    <rPh sb="9" eb="11">
      <t>シング</t>
    </rPh>
    <phoneticPr fontId="2"/>
  </si>
  <si>
    <t>木材、家具、紙、段ボール</t>
    <rPh sb="0" eb="2">
      <t>モクザイ</t>
    </rPh>
    <rPh sb="3" eb="5">
      <t>カグ</t>
    </rPh>
    <rPh sb="6" eb="7">
      <t>カミ</t>
    </rPh>
    <rPh sb="8" eb="9">
      <t>ダン</t>
    </rPh>
    <phoneticPr fontId="2"/>
  </si>
  <si>
    <t>化学肥料、医薬品、化粧品、塗料、農薬</t>
    <rPh sb="0" eb="2">
      <t>カガク</t>
    </rPh>
    <rPh sb="2" eb="4">
      <t>ヒリョウ</t>
    </rPh>
    <rPh sb="5" eb="8">
      <t>イヤクヒン</t>
    </rPh>
    <rPh sb="9" eb="12">
      <t>ケショウヒン</t>
    </rPh>
    <rPh sb="13" eb="15">
      <t>トリョウ</t>
    </rPh>
    <rPh sb="16" eb="18">
      <t>ノウヤク</t>
    </rPh>
    <phoneticPr fontId="2"/>
  </si>
  <si>
    <t>ガソリン、灯油、コークス</t>
    <rPh sb="5" eb="7">
      <t>トウユ</t>
    </rPh>
    <phoneticPr fontId="2"/>
  </si>
  <si>
    <t>プラスチック板、タイヤ</t>
    <rPh sb="6" eb="7">
      <t>イタ</t>
    </rPh>
    <phoneticPr fontId="2"/>
  </si>
  <si>
    <t>板ガラス、セメント、生コンクリート、耐火物</t>
    <rPh sb="0" eb="1">
      <t>イタ</t>
    </rPh>
    <rPh sb="10" eb="11">
      <t>ナマ</t>
    </rPh>
    <rPh sb="18" eb="21">
      <t>タイカブツ</t>
    </rPh>
    <phoneticPr fontId="2"/>
  </si>
  <si>
    <t>建設用陶磁器、工業用陶磁器、日用陶磁器</t>
    <rPh sb="0" eb="3">
      <t>ケンセツヨウ</t>
    </rPh>
    <rPh sb="3" eb="6">
      <t>トウジキ</t>
    </rPh>
    <rPh sb="7" eb="10">
      <t>コウギョウヨウ</t>
    </rPh>
    <rPh sb="10" eb="13">
      <t>トウジキ</t>
    </rPh>
    <rPh sb="14" eb="16">
      <t>ニチヨウ</t>
    </rPh>
    <rPh sb="16" eb="19">
      <t>トウジキ</t>
    </rPh>
    <phoneticPr fontId="2"/>
  </si>
  <si>
    <t>銅管、鍛鋼</t>
    <rPh sb="0" eb="2">
      <t>ドウカン</t>
    </rPh>
    <rPh sb="3" eb="4">
      <t>キタエ</t>
    </rPh>
    <rPh sb="4" eb="5">
      <t>コウ</t>
    </rPh>
    <phoneticPr fontId="2"/>
  </si>
  <si>
    <t>銅、アルミニウム、電線・ケーブル</t>
    <rPh sb="0" eb="1">
      <t>ドウ</t>
    </rPh>
    <rPh sb="9" eb="11">
      <t>デンセン</t>
    </rPh>
    <phoneticPr fontId="2"/>
  </si>
  <si>
    <t>ボルト、刃物</t>
    <rPh sb="4" eb="6">
      <t>ハモノ</t>
    </rPh>
    <phoneticPr fontId="2"/>
  </si>
  <si>
    <t>ボイラ、タービン、ベアリング</t>
  </si>
  <si>
    <t>農業用機械、化学機械、半導体製造装置</t>
    <rPh sb="0" eb="3">
      <t>ノウギョウヨウ</t>
    </rPh>
    <rPh sb="3" eb="5">
      <t>キカイ</t>
    </rPh>
    <rPh sb="6" eb="8">
      <t>カガク</t>
    </rPh>
    <rPh sb="8" eb="10">
      <t>キカイ</t>
    </rPh>
    <rPh sb="11" eb="14">
      <t>ハンドウタイ</t>
    </rPh>
    <rPh sb="14" eb="16">
      <t>セイゾウ</t>
    </rPh>
    <rPh sb="16" eb="18">
      <t>ソウチ</t>
    </rPh>
    <phoneticPr fontId="2"/>
  </si>
  <si>
    <t>複写機、計測機器、武器</t>
    <rPh sb="0" eb="2">
      <t>フクシャ</t>
    </rPh>
    <rPh sb="2" eb="3">
      <t>キ</t>
    </rPh>
    <rPh sb="4" eb="6">
      <t>ケイソク</t>
    </rPh>
    <rPh sb="6" eb="8">
      <t>キキ</t>
    </rPh>
    <rPh sb="9" eb="11">
      <t>ブキ</t>
    </rPh>
    <phoneticPr fontId="2"/>
  </si>
  <si>
    <t>集積回路、液晶パネル</t>
    <rPh sb="0" eb="2">
      <t>シュウセキ</t>
    </rPh>
    <rPh sb="2" eb="4">
      <t>カイロ</t>
    </rPh>
    <rPh sb="5" eb="7">
      <t>エキショウ</t>
    </rPh>
    <phoneticPr fontId="2"/>
  </si>
  <si>
    <t>電気照明器具、エアコン、電池</t>
    <rPh sb="0" eb="2">
      <t>デンキ</t>
    </rPh>
    <rPh sb="2" eb="4">
      <t>ショウメイ</t>
    </rPh>
    <rPh sb="4" eb="6">
      <t>キグ</t>
    </rPh>
    <rPh sb="12" eb="14">
      <t>デンチ</t>
    </rPh>
    <phoneticPr fontId="2"/>
  </si>
  <si>
    <t>デジタルカメラ、パソコン、携帯電話機</t>
    <rPh sb="13" eb="15">
      <t>ケイタイ</t>
    </rPh>
    <rPh sb="15" eb="17">
      <t>デンワ</t>
    </rPh>
    <rPh sb="17" eb="18">
      <t>キ</t>
    </rPh>
    <phoneticPr fontId="2"/>
  </si>
  <si>
    <t>乗用車、自動車部品、航空機、鉄道車両</t>
    <rPh sb="0" eb="3">
      <t>ジョウヨウシャ</t>
    </rPh>
    <rPh sb="4" eb="7">
      <t>ジドウシャ</t>
    </rPh>
    <rPh sb="7" eb="9">
      <t>ブヒン</t>
    </rPh>
    <rPh sb="10" eb="13">
      <t>コウクウキ</t>
    </rPh>
    <rPh sb="14" eb="16">
      <t>テツドウ</t>
    </rPh>
    <rPh sb="16" eb="18">
      <t>シャリョウ</t>
    </rPh>
    <phoneticPr fontId="2"/>
  </si>
  <si>
    <t>鋼船、船舶修理</t>
    <rPh sb="0" eb="2">
      <t>コウセン</t>
    </rPh>
    <rPh sb="3" eb="5">
      <t>センパク</t>
    </rPh>
    <rPh sb="5" eb="7">
      <t>シュウリ</t>
    </rPh>
    <phoneticPr fontId="2"/>
  </si>
  <si>
    <t>印刷、革靴、がん具、時計、楽器</t>
    <rPh sb="0" eb="2">
      <t>インサツ</t>
    </rPh>
    <rPh sb="3" eb="5">
      <t>カワグツ</t>
    </rPh>
    <rPh sb="8" eb="9">
      <t>グ</t>
    </rPh>
    <rPh sb="10" eb="12">
      <t>トケイ</t>
    </rPh>
    <rPh sb="13" eb="15">
      <t>ガッキ</t>
    </rPh>
    <phoneticPr fontId="2"/>
  </si>
  <si>
    <t>住宅建築、建設補修、公共事業</t>
    <rPh sb="0" eb="2">
      <t>ジュウタク</t>
    </rPh>
    <rPh sb="2" eb="4">
      <t>ケンチク</t>
    </rPh>
    <rPh sb="5" eb="7">
      <t>ケンセツ</t>
    </rPh>
    <rPh sb="7" eb="9">
      <t>ホシュウ</t>
    </rPh>
    <rPh sb="10" eb="12">
      <t>コウキョウ</t>
    </rPh>
    <rPh sb="12" eb="14">
      <t>ジギョウ</t>
    </rPh>
    <phoneticPr fontId="2"/>
  </si>
  <si>
    <t>自家発電、都市ガス</t>
    <rPh sb="0" eb="2">
      <t>ジカ</t>
    </rPh>
    <rPh sb="2" eb="4">
      <t>ハツデン</t>
    </rPh>
    <rPh sb="5" eb="7">
      <t>トシ</t>
    </rPh>
    <phoneticPr fontId="2"/>
  </si>
  <si>
    <t>下水道、工業用水</t>
    <rPh sb="0" eb="3">
      <t>ゲスイドウ</t>
    </rPh>
    <rPh sb="4" eb="6">
      <t>コウギョウ</t>
    </rPh>
    <rPh sb="6" eb="8">
      <t>ヨウスイ</t>
    </rPh>
    <phoneticPr fontId="2"/>
  </si>
  <si>
    <t>ごみ処理、産業廃棄物処理</t>
    <rPh sb="2" eb="4">
      <t>ショリ</t>
    </rPh>
    <rPh sb="5" eb="7">
      <t>サンギョウ</t>
    </rPh>
    <rPh sb="7" eb="10">
      <t>ハイキブツ</t>
    </rPh>
    <rPh sb="10" eb="12">
      <t>ショリ</t>
    </rPh>
    <phoneticPr fontId="2"/>
  </si>
  <si>
    <t>卸売、小売</t>
    <rPh sb="0" eb="2">
      <t>オロシウ</t>
    </rPh>
    <rPh sb="3" eb="5">
      <t>コウリ</t>
    </rPh>
    <phoneticPr fontId="2"/>
  </si>
  <si>
    <t>金融、生命保険、損害保険</t>
    <rPh sb="0" eb="2">
      <t>キンユウ</t>
    </rPh>
    <rPh sb="3" eb="5">
      <t>セイメイ</t>
    </rPh>
    <rPh sb="5" eb="7">
      <t>ホケン</t>
    </rPh>
    <rPh sb="8" eb="10">
      <t>ソンガイ</t>
    </rPh>
    <rPh sb="10" eb="12">
      <t>ホケン</t>
    </rPh>
    <phoneticPr fontId="2"/>
  </si>
  <si>
    <t>住宅賃貸、駐車場管理</t>
    <rPh sb="0" eb="2">
      <t>ジュウタク</t>
    </rPh>
    <rPh sb="2" eb="4">
      <t>チンタイ</t>
    </rPh>
    <rPh sb="5" eb="8">
      <t>チュウシャジョウ</t>
    </rPh>
    <rPh sb="8" eb="10">
      <t>カンリ</t>
    </rPh>
    <phoneticPr fontId="2"/>
  </si>
  <si>
    <t>港湾輸送、航空輸送、倉庫、水運、郵便</t>
    <rPh sb="0" eb="2">
      <t>コウワン</t>
    </rPh>
    <rPh sb="2" eb="4">
      <t>ユソウ</t>
    </rPh>
    <rPh sb="5" eb="7">
      <t>コウクウ</t>
    </rPh>
    <rPh sb="7" eb="9">
      <t>ユソウ</t>
    </rPh>
    <rPh sb="10" eb="12">
      <t>ソウコ</t>
    </rPh>
    <rPh sb="13" eb="15">
      <t>スイウン</t>
    </rPh>
    <rPh sb="16" eb="18">
      <t>ユウビン</t>
    </rPh>
    <phoneticPr fontId="2"/>
  </si>
  <si>
    <t>電話、放送、新聞</t>
    <rPh sb="0" eb="2">
      <t>デンワ</t>
    </rPh>
    <rPh sb="3" eb="5">
      <t>ホウソウ</t>
    </rPh>
    <rPh sb="6" eb="8">
      <t>シンブン</t>
    </rPh>
    <phoneticPr fontId="2"/>
  </si>
  <si>
    <t>国、地方公共団体</t>
    <rPh sb="0" eb="1">
      <t>クニ</t>
    </rPh>
    <rPh sb="2" eb="4">
      <t>チホウ</t>
    </rPh>
    <rPh sb="4" eb="6">
      <t>コウキョウ</t>
    </rPh>
    <rPh sb="6" eb="8">
      <t>ダンタイ</t>
    </rPh>
    <phoneticPr fontId="2"/>
  </si>
  <si>
    <t>学校、学校給食、研究、図書館、美術館</t>
    <rPh sb="0" eb="2">
      <t>ガッコウ</t>
    </rPh>
    <rPh sb="3" eb="5">
      <t>ガッコウ</t>
    </rPh>
    <rPh sb="5" eb="7">
      <t>キュウショク</t>
    </rPh>
    <rPh sb="8" eb="10">
      <t>ケンキュウ</t>
    </rPh>
    <rPh sb="11" eb="14">
      <t>トショカン</t>
    </rPh>
    <rPh sb="15" eb="18">
      <t>ビジュツカン</t>
    </rPh>
    <phoneticPr fontId="2"/>
  </si>
  <si>
    <t>病院、保健所、保育所、福祉施設</t>
    <rPh sb="0" eb="2">
      <t>ビョウイン</t>
    </rPh>
    <rPh sb="3" eb="6">
      <t>ホケンジョ</t>
    </rPh>
    <rPh sb="7" eb="9">
      <t>ホイク</t>
    </rPh>
    <rPh sb="9" eb="10">
      <t>ショ</t>
    </rPh>
    <rPh sb="11" eb="13">
      <t>フクシ</t>
    </rPh>
    <rPh sb="13" eb="15">
      <t>シセツ</t>
    </rPh>
    <phoneticPr fontId="2"/>
  </si>
  <si>
    <t>商工会議所、経団連、労働団体</t>
    <rPh sb="0" eb="2">
      <t>ショウコウ</t>
    </rPh>
    <rPh sb="2" eb="5">
      <t>カイギショ</t>
    </rPh>
    <rPh sb="6" eb="9">
      <t>ケイダンレン</t>
    </rPh>
    <rPh sb="10" eb="12">
      <t>ロウドウ</t>
    </rPh>
    <rPh sb="12" eb="14">
      <t>ダンタイ</t>
    </rPh>
    <phoneticPr fontId="2"/>
  </si>
  <si>
    <t>物品賃貸業、法律事務、自動車整備</t>
    <rPh sb="0" eb="2">
      <t>ブッピン</t>
    </rPh>
    <rPh sb="2" eb="4">
      <t>チンタイ</t>
    </rPh>
    <rPh sb="4" eb="5">
      <t>ギョウ</t>
    </rPh>
    <rPh sb="6" eb="8">
      <t>ホウリツ</t>
    </rPh>
    <rPh sb="8" eb="10">
      <t>ジム</t>
    </rPh>
    <rPh sb="11" eb="14">
      <t>ジドウシャ</t>
    </rPh>
    <rPh sb="14" eb="16">
      <t>セイビ</t>
    </rPh>
    <phoneticPr fontId="2"/>
  </si>
  <si>
    <t>テープ、クリップ、コピー用紙</t>
    <rPh sb="12" eb="14">
      <t>ヨウシ</t>
    </rPh>
    <phoneticPr fontId="2"/>
  </si>
  <si>
    <t>飲食店、映画館、競輪</t>
    <rPh sb="4" eb="7">
      <t>エイガカン</t>
    </rPh>
    <rPh sb="8" eb="10">
      <t>ケイリン</t>
    </rPh>
    <phoneticPr fontId="2"/>
  </si>
  <si>
    <t>銭湯、冠婚葬祭業、写真撮影業</t>
    <rPh sb="9" eb="11">
      <t>シャシン</t>
    </rPh>
    <rPh sb="11" eb="13">
      <t>サツエイ</t>
    </rPh>
    <rPh sb="13" eb="14">
      <t>ギョウ</t>
    </rPh>
    <phoneticPr fontId="2"/>
  </si>
  <si>
    <t>旅館、ホテル、下宿業</t>
    <rPh sb="0" eb="2">
      <t>リョカン</t>
    </rPh>
    <rPh sb="7" eb="9">
      <t>ゲシュク</t>
    </rPh>
    <rPh sb="9" eb="10">
      <t>ギョウ</t>
    </rPh>
    <phoneticPr fontId="2"/>
  </si>
  <si>
    <t>この分析ツールを利用した分析結果を公表・発表した場合には、分析方法の精査や今後の産業連関表の作表作業に反映したいと思いますので、お手数ですが、長崎県県民生活環境部統計課までご連絡いただけましたら幸いです。</t>
    <rPh sb="29" eb="31">
      <t>ブンセキ</t>
    </rPh>
    <rPh sb="31" eb="33">
      <t>ホウホウ</t>
    </rPh>
    <rPh sb="34" eb="36">
      <t>セイサ</t>
    </rPh>
    <rPh sb="37" eb="39">
      <t>コンゴ</t>
    </rPh>
    <rPh sb="40" eb="42">
      <t>サンギョウ</t>
    </rPh>
    <rPh sb="42" eb="44">
      <t>レンカン</t>
    </rPh>
    <rPh sb="44" eb="45">
      <t>ヒョウ</t>
    </rPh>
    <rPh sb="46" eb="48">
      <t>サクヒョウ</t>
    </rPh>
    <rPh sb="48" eb="50">
      <t>サギョウ</t>
    </rPh>
    <rPh sb="51" eb="53">
      <t>ハンエイ</t>
    </rPh>
    <rPh sb="57" eb="58">
      <t>オモ</t>
    </rPh>
    <rPh sb="65" eb="67">
      <t>テスウ</t>
    </rPh>
    <rPh sb="71" eb="73">
      <t>ナガサキ</t>
    </rPh>
    <rPh sb="73" eb="74">
      <t>ケン</t>
    </rPh>
    <rPh sb="74" eb="76">
      <t>ケンミン</t>
    </rPh>
    <rPh sb="76" eb="78">
      <t>セイカツ</t>
    </rPh>
    <rPh sb="78" eb="80">
      <t>カンキョウ</t>
    </rPh>
    <rPh sb="80" eb="81">
      <t>ブ</t>
    </rPh>
    <rPh sb="87" eb="89">
      <t>レンラク</t>
    </rPh>
    <rPh sb="97" eb="98">
      <t>サイワ</t>
    </rPh>
    <phoneticPr fontId="22"/>
  </si>
  <si>
    <t>経済波及効果分析結果Ⅲ　グラフ</t>
    <rPh sb="0" eb="2">
      <t>ケイザイ</t>
    </rPh>
    <rPh sb="2" eb="4">
      <t>ハキュウ</t>
    </rPh>
    <rPh sb="4" eb="6">
      <t>コウカ</t>
    </rPh>
    <rPh sb="6" eb="8">
      <t>ブンセキ</t>
    </rPh>
    <rPh sb="8" eb="10">
      <t>ケッカ</t>
    </rPh>
    <phoneticPr fontId="2"/>
  </si>
  <si>
    <t>雇用者所得誘発額</t>
    <rPh sb="0" eb="3">
      <t>コヨウシャ</t>
    </rPh>
    <rPh sb="3" eb="5">
      <t>ショトク</t>
    </rPh>
    <rPh sb="5" eb="7">
      <t>ユウハツ</t>
    </rPh>
    <rPh sb="7" eb="8">
      <t>ガク</t>
    </rPh>
    <phoneticPr fontId="2"/>
  </si>
  <si>
    <t>純付加価値誘発額</t>
    <rPh sb="0" eb="1">
      <t>ジュン</t>
    </rPh>
    <rPh sb="1" eb="3">
      <t>フカ</t>
    </rPh>
    <rPh sb="3" eb="5">
      <t>カチ</t>
    </rPh>
    <rPh sb="5" eb="7">
      <t>ユウハツ</t>
    </rPh>
    <rPh sb="7" eb="8">
      <t>ガク</t>
    </rPh>
    <phoneticPr fontId="2"/>
  </si>
  <si>
    <t>（直接効果）原材料投入額</t>
    <rPh sb="1" eb="3">
      <t>チョクセツ</t>
    </rPh>
    <rPh sb="3" eb="5">
      <t>コウカ</t>
    </rPh>
    <rPh sb="6" eb="9">
      <t>ゲンザイリョウ</t>
    </rPh>
    <rPh sb="9" eb="11">
      <t>トウニュウ</t>
    </rPh>
    <rPh sb="11" eb="12">
      <t>ガク</t>
    </rPh>
    <phoneticPr fontId="2"/>
  </si>
  <si>
    <t>（単位：人）</t>
    <rPh sb="1" eb="3">
      <t>タンイ</t>
    </rPh>
    <rPh sb="4" eb="5">
      <t>ニン</t>
    </rPh>
    <phoneticPr fontId="2"/>
  </si>
  <si>
    <t>（単位：千円）</t>
    <rPh sb="1" eb="3">
      <t>タンイ</t>
    </rPh>
    <rPh sb="4" eb="6">
      <t>センエン</t>
    </rPh>
    <phoneticPr fontId="2"/>
  </si>
  <si>
    <t>その他の対個人サービス</t>
    <rPh sb="2" eb="3">
      <t>タ</t>
    </rPh>
    <phoneticPr fontId="4"/>
  </si>
  <si>
    <t>その他の対個人サービス</t>
    <rPh sb="2" eb="3">
      <t>タ</t>
    </rPh>
    <rPh sb="4" eb="5">
      <t>タイ</t>
    </rPh>
    <rPh sb="5" eb="7">
      <t>コジン</t>
    </rPh>
    <phoneticPr fontId="2"/>
  </si>
  <si>
    <t>その他の対個人サービス</t>
    <rPh sb="2" eb="3">
      <t>タ</t>
    </rPh>
    <phoneticPr fontId="2"/>
  </si>
  <si>
    <t>×消費転換率</t>
    <rPh sb="1" eb="3">
      <t>ショウヒ</t>
    </rPh>
    <rPh sb="3" eb="5">
      <t>テンカン</t>
    </rPh>
    <rPh sb="5" eb="6">
      <t>リツ</t>
    </rPh>
    <phoneticPr fontId="2"/>
  </si>
  <si>
    <t>※入力データ（観光客数ないし観光消費額）を以下の、１～６の区分に応じて、いずれか一つに入力してください。</t>
    <rPh sb="7" eb="10">
      <t>カンコウキャク</t>
    </rPh>
    <rPh sb="10" eb="11">
      <t>スウ</t>
    </rPh>
    <rPh sb="14" eb="16">
      <t>カンコウ</t>
    </rPh>
    <rPh sb="16" eb="19">
      <t>ショウヒガク</t>
    </rPh>
    <rPh sb="21" eb="23">
      <t>イカ</t>
    </rPh>
    <rPh sb="29" eb="31">
      <t>クブン</t>
    </rPh>
    <rPh sb="32" eb="33">
      <t>オウ</t>
    </rPh>
    <rPh sb="40" eb="41">
      <t>ヒト</t>
    </rPh>
    <rPh sb="43" eb="45">
      <t>ニュウリョク</t>
    </rPh>
    <phoneticPr fontId="2"/>
  </si>
  <si>
    <r>
      <t>基本的に、</t>
    </r>
    <r>
      <rPr>
        <sz val="15"/>
        <color indexed="10"/>
        <rFont val="HGPｺﾞｼｯｸM"/>
        <family val="3"/>
        <charset val="128"/>
      </rPr>
      <t>「入力」</t>
    </r>
    <r>
      <rPr>
        <sz val="15"/>
        <rFont val="HGPｺﾞｼｯｸM"/>
        <family val="3"/>
        <charset val="128"/>
      </rPr>
      <t>シートの</t>
    </r>
    <r>
      <rPr>
        <sz val="15"/>
        <color indexed="10"/>
        <rFont val="HGPｺﾞｼｯｸM"/>
        <family val="3"/>
        <charset val="128"/>
      </rPr>
      <t>赤枠で囲まれたセルの入力又は、選択</t>
    </r>
    <r>
      <rPr>
        <sz val="15"/>
        <rFont val="HGPｺﾞｼｯｸM"/>
        <family val="3"/>
        <charset val="128"/>
      </rPr>
      <t>になります。</t>
    </r>
    <rPh sb="0" eb="3">
      <t>キホンテキ</t>
    </rPh>
    <rPh sb="6" eb="8">
      <t>ニュウリョク</t>
    </rPh>
    <rPh sb="13" eb="14">
      <t>アカ</t>
    </rPh>
    <rPh sb="14" eb="15">
      <t>ワク</t>
    </rPh>
    <rPh sb="16" eb="17">
      <t>カコ</t>
    </rPh>
    <rPh sb="23" eb="25">
      <t>ニュウリョク</t>
    </rPh>
    <rPh sb="25" eb="26">
      <t>マタ</t>
    </rPh>
    <rPh sb="28" eb="30">
      <t>センタク</t>
    </rPh>
    <phoneticPr fontId="2"/>
  </si>
  <si>
    <t>１．分析テーマを決めて入力する。</t>
  </si>
  <si>
    <t>　※観光客数や観光消費額が、どの程度かわかっている（ないし設定している）かによって、入力するセルの箇所が異なりますので、</t>
    <phoneticPr fontId="2"/>
  </si>
  <si>
    <t>　　注意が必要です。</t>
    <rPh sb="2" eb="4">
      <t>チュウイ</t>
    </rPh>
    <rPh sb="5" eb="7">
      <t>ヒツヨウ</t>
    </rPh>
    <phoneticPr fontId="2"/>
  </si>
  <si>
    <t>　　具体的には「観光客数がどの程度増えるか、宿泊客と日帰り客の割合はどうか、観光消費額がどの程度増えるか」ということを整理して、</t>
    <phoneticPr fontId="2"/>
  </si>
  <si>
    <t>　　分析条件の前提となる「入力データ」を整理する必要があります。</t>
    <phoneticPr fontId="2"/>
  </si>
  <si>
    <t>●消費転換率・・・雇用者所得のうちどのくらいが消費に回るのかを表した率</t>
    <rPh sb="1" eb="3">
      <t>ショウヒ</t>
    </rPh>
    <rPh sb="3" eb="5">
      <t>テンカン</t>
    </rPh>
    <rPh sb="5" eb="6">
      <t>リツ</t>
    </rPh>
    <rPh sb="9" eb="12">
      <t>コヨウシャ</t>
    </rPh>
    <rPh sb="12" eb="14">
      <t>ショトク</t>
    </rPh>
    <rPh sb="23" eb="25">
      <t>ショウヒ</t>
    </rPh>
    <rPh sb="26" eb="27">
      <t>マワ</t>
    </rPh>
    <rPh sb="31" eb="32">
      <t>アラワ</t>
    </rPh>
    <rPh sb="34" eb="35">
      <t>リツ</t>
    </rPh>
    <phoneticPr fontId="2"/>
  </si>
  <si>
    <t>　　※選択後は必ずカーソルを別のセルに移動してください。</t>
    <phoneticPr fontId="2"/>
  </si>
  <si>
    <t>　※単位表示は、他のファイルと違い「千円」固定に設定しています。</t>
    <rPh sb="2" eb="4">
      <t>タンイ</t>
    </rPh>
    <rPh sb="4" eb="6">
      <t>ヒョウジ</t>
    </rPh>
    <rPh sb="8" eb="9">
      <t>タ</t>
    </rPh>
    <rPh sb="15" eb="16">
      <t>チガ</t>
    </rPh>
    <rPh sb="18" eb="20">
      <t>センエン</t>
    </rPh>
    <rPh sb="21" eb="23">
      <t>コテイ</t>
    </rPh>
    <rPh sb="24" eb="26">
      <t>セッテイ</t>
    </rPh>
    <phoneticPr fontId="2"/>
  </si>
  <si>
    <t>４．表示単位</t>
    <rPh sb="2" eb="4">
      <t>ヒョウジ</t>
    </rPh>
    <rPh sb="4" eb="6">
      <t>タンイ</t>
    </rPh>
    <phoneticPr fontId="2"/>
  </si>
  <si>
    <t>・②「利用方法」・・・分析ツールの利用方法について説明するシートです。</t>
    <rPh sb="3" eb="5">
      <t>リヨウ</t>
    </rPh>
    <rPh sb="5" eb="7">
      <t>ホウホウ</t>
    </rPh>
    <rPh sb="11" eb="13">
      <t>ブンセキ</t>
    </rPh>
    <rPh sb="17" eb="19">
      <t>リヨウ</t>
    </rPh>
    <rPh sb="19" eb="21">
      <t>ホウホウ</t>
    </rPh>
    <rPh sb="25" eb="27">
      <t>セツメイ</t>
    </rPh>
    <phoneticPr fontId="2"/>
  </si>
  <si>
    <t>・③「入力」・・・利用される方が分析に必要な前提条件となる「入力データ」を入力</t>
    <rPh sb="3" eb="5">
      <t>ニュウリョク</t>
    </rPh>
    <phoneticPr fontId="2"/>
  </si>
  <si>
    <t>・④「出力Ⅰ」・・・この簡易分析ツールが行う計算によって得られた経済波及効果</t>
    <phoneticPr fontId="2"/>
  </si>
  <si>
    <t>・⑤「出力Ⅱ」・・・「出力Ⅰ」を産業部門ごとに詳しく説明したシートです。</t>
    <rPh sb="3" eb="5">
      <t>シュツリョク</t>
    </rPh>
    <rPh sb="11" eb="13">
      <t>シュツリョク</t>
    </rPh>
    <rPh sb="23" eb="24">
      <t>クワ</t>
    </rPh>
    <rPh sb="26" eb="28">
      <t>セツメイ</t>
    </rPh>
    <phoneticPr fontId="2"/>
  </si>
  <si>
    <t>・⑥「出力Ⅲ」（グラフ）・・・経済波及効果分析結果をグラフで表したシートです。</t>
    <rPh sb="3" eb="5">
      <t>シュツリョク</t>
    </rPh>
    <rPh sb="15" eb="17">
      <t>ケイザイ</t>
    </rPh>
    <rPh sb="17" eb="19">
      <t>ハキュウ</t>
    </rPh>
    <rPh sb="19" eb="21">
      <t>コウカ</t>
    </rPh>
    <rPh sb="21" eb="23">
      <t>ブンセキ</t>
    </rPh>
    <rPh sb="23" eb="25">
      <t>ケッカ</t>
    </rPh>
    <rPh sb="30" eb="31">
      <t>アラワ</t>
    </rPh>
    <phoneticPr fontId="2"/>
  </si>
  <si>
    <t>・⑦「フロー」・・・経済波及効果等が誘発される流れをフローチャートで表したシートです。</t>
    <rPh sb="34" eb="35">
      <t>アラワ</t>
    </rPh>
    <phoneticPr fontId="2"/>
  </si>
  <si>
    <t>・⑧「計算域Ⅰ」・・・「入力」シートに入力された入力データを、生産者価格ベースに</t>
    <rPh sb="3" eb="5">
      <t>ケイサン</t>
    </rPh>
    <rPh sb="5" eb="6">
      <t>イキ</t>
    </rPh>
    <phoneticPr fontId="2"/>
  </si>
  <si>
    <t>・⑨「計算域Ⅱ」・・・「計算域Ⅰ」で前処理を行ったデータを用いて、実際に経済</t>
    <rPh sb="3" eb="5">
      <t>ケイサン</t>
    </rPh>
    <rPh sb="5" eb="6">
      <t>イキ</t>
    </rPh>
    <rPh sb="36" eb="38">
      <t>ケイザイ</t>
    </rPh>
    <phoneticPr fontId="2"/>
  </si>
  <si>
    <t>・⑩「計算域Ⅲ」・・・入力した入力データ（観光客数や観光消費額）をもとに、観光消費</t>
    <phoneticPr fontId="2"/>
  </si>
  <si>
    <t>・⑪「観光用各種係数」、⑫「観光用投入係数表」及び⑬「観光用逆行列係数表」</t>
    <rPh sb="3" eb="6">
      <t>カンコウヨウ</t>
    </rPh>
    <rPh sb="14" eb="17">
      <t>カンコウヨウ</t>
    </rPh>
    <rPh sb="27" eb="30">
      <t>カンコウヨウ</t>
    </rPh>
    <phoneticPr fontId="2"/>
  </si>
  <si>
    <r>
      <rPr>
        <sz val="11"/>
        <color indexed="12"/>
        <rFont val="ＭＳ Ｐ明朝"/>
        <family val="1"/>
        <charset val="128"/>
      </rPr>
      <t>　</t>
    </r>
    <r>
      <rPr>
        <b/>
        <sz val="11"/>
        <color indexed="12"/>
        <rFont val="ＭＳ Ｐ明朝"/>
        <family val="1"/>
        <charset val="128"/>
      </rPr>
      <t>「ファイル２．観光客等の増加」</t>
    </r>
    <r>
      <rPr>
        <sz val="11"/>
        <rFont val="ＭＳ Ｐ明朝"/>
        <family val="1"/>
        <charset val="128"/>
      </rPr>
      <t>は、全部で１３枚のシートで構成されています。</t>
    </r>
    <phoneticPr fontId="2"/>
  </si>
  <si>
    <r>
      <rPr>
        <b/>
        <sz val="11"/>
        <color rgb="FF0000FF"/>
        <rFont val="ＭＳ Ｐ明朝"/>
        <family val="1"/>
        <charset val="128"/>
      </rPr>
      <t>　</t>
    </r>
    <r>
      <rPr>
        <b/>
        <sz val="11"/>
        <color rgb="FF0000FF"/>
        <rFont val="ＭＳ Ｐゴシック"/>
        <family val="3"/>
        <charset val="128"/>
      </rPr>
      <t xml:space="preserve"> </t>
    </r>
    <r>
      <rPr>
        <b/>
        <u val="double"/>
        <sz val="11"/>
        <color rgb="FF0000FF"/>
        <rFont val="ＭＳ Ｐゴシック"/>
        <family val="3"/>
        <charset val="128"/>
      </rPr>
      <t>１～６の区分に応じて、　いずれか一つに入力してください。</t>
    </r>
    <rPh sb="6" eb="8">
      <t>クブン</t>
    </rPh>
    <rPh sb="9" eb="10">
      <t>オウ</t>
    </rPh>
    <phoneticPr fontId="2"/>
  </si>
  <si>
    <t>・①「はじめに」・・・留意点などについて説明するシートです。</t>
    <phoneticPr fontId="2"/>
  </si>
  <si>
    <t>　　 消費転換率は、第２次間接波及効果の分析で必要なため、総務省の家計調査年報（家計収支編）より作成しています。</t>
    <rPh sb="3" eb="5">
      <t>ショウヒ</t>
    </rPh>
    <rPh sb="5" eb="7">
      <t>テンカン</t>
    </rPh>
    <rPh sb="7" eb="8">
      <t>リツ</t>
    </rPh>
    <rPh sb="23" eb="25">
      <t>ヒツヨウ</t>
    </rPh>
    <rPh sb="29" eb="32">
      <t>ソウムショウ</t>
    </rPh>
    <rPh sb="33" eb="35">
      <t>カケイ</t>
    </rPh>
    <phoneticPr fontId="2"/>
  </si>
  <si>
    <t>　</t>
    <phoneticPr fontId="2"/>
  </si>
  <si>
    <t>　 例えば、「長崎がんばらんば国体への選手団等の来県にともなう経済波及効果の分析について」などとテーマを決めて「分析テーマ」に入力します。</t>
    <phoneticPr fontId="2"/>
  </si>
  <si>
    <t xml:space="preserve">     プルダウンで選択します。</t>
    <phoneticPr fontId="2"/>
  </si>
  <si>
    <t xml:space="preserve">  　※家計調査は標本調査であり、長崎県では県庁所在市である長崎市のみが対象</t>
    <rPh sb="4" eb="6">
      <t>カケイ</t>
    </rPh>
    <rPh sb="6" eb="8">
      <t>チョウサ</t>
    </rPh>
    <rPh sb="9" eb="11">
      <t>ヒョウホン</t>
    </rPh>
    <rPh sb="11" eb="13">
      <t>チョウサ</t>
    </rPh>
    <rPh sb="17" eb="20">
      <t>ナガサキケン</t>
    </rPh>
    <rPh sb="22" eb="24">
      <t>ケンチョウ</t>
    </rPh>
    <rPh sb="24" eb="26">
      <t>ショザイ</t>
    </rPh>
    <rPh sb="26" eb="27">
      <t>シ</t>
    </rPh>
    <rPh sb="30" eb="33">
      <t>ナガサキシ</t>
    </rPh>
    <rPh sb="36" eb="38">
      <t>タイショウ</t>
    </rPh>
    <phoneticPr fontId="2"/>
  </si>
  <si>
    <t>令和２年</t>
    <rPh sb="0" eb="2">
      <t>レイワ</t>
    </rPh>
    <rPh sb="3" eb="4">
      <t>ネン</t>
    </rPh>
    <phoneticPr fontId="3"/>
  </si>
  <si>
    <t>令和３年</t>
    <rPh sb="0" eb="2">
      <t>レイワ</t>
    </rPh>
    <rPh sb="3" eb="4">
      <t>ネン</t>
    </rPh>
    <phoneticPr fontId="3"/>
  </si>
  <si>
    <t>令和４年</t>
    <rPh sb="0" eb="2">
      <t>レイワ</t>
    </rPh>
    <rPh sb="3" eb="4">
      <t>ネン</t>
    </rPh>
    <phoneticPr fontId="3"/>
  </si>
  <si>
    <t>令和５年</t>
    <rPh sb="0" eb="2">
      <t>レイワ</t>
    </rPh>
    <rPh sb="3" eb="4">
      <t>ネン</t>
    </rPh>
    <phoneticPr fontId="3"/>
  </si>
  <si>
    <t>令和６年</t>
    <rPh sb="0" eb="2">
      <t>レイワ</t>
    </rPh>
    <rPh sb="3" eb="4">
      <t>ネン</t>
    </rPh>
    <phoneticPr fontId="3"/>
  </si>
  <si>
    <t>令和２～令和６年平均</t>
    <rPh sb="0" eb="2">
      <t>レイワ</t>
    </rPh>
    <rPh sb="4" eb="6">
      <t>レイワ</t>
    </rPh>
    <rPh sb="7" eb="8">
      <t>ネン</t>
    </rPh>
    <rPh sb="8" eb="10">
      <t>ヘイキン</t>
    </rPh>
    <phoneticPr fontId="3"/>
  </si>
  <si>
    <t>　　 令和２年から令和６年までの各年値データ（単年データ）と令和２年から令和６年までの５か年間の平均値データを用意していますので、</t>
    <rPh sb="3" eb="5">
      <t>レイワ</t>
    </rPh>
    <rPh sb="9" eb="11">
      <t>レイワ</t>
    </rPh>
    <phoneticPr fontId="2"/>
  </si>
  <si>
    <t>が、ここで使用している産業連関表は、「令和２年（2020年）長崎県産業連関表」</t>
    <rPh sb="19" eb="21">
      <t>レイワ</t>
    </rPh>
    <phoneticPr fontId="2"/>
  </si>
  <si>
    <t>　　・・・「令和２年（2020年）長崎県産業連関表」から引用された各種の計数及び</t>
    <rPh sb="6" eb="8">
      <t>レイワ</t>
    </rPh>
    <phoneticPr fontId="2"/>
  </si>
  <si>
    <t>この簡易分析ツールによる分析結果は、令和２年（２０２０年）長崎県産業連関表をもとに、簡易な分析方法により経済波及効果を測定するものであって、産業連関表を使った分析方法の一例としてご活用願います。</t>
    <rPh sb="2" eb="4">
      <t>カンイ</t>
    </rPh>
    <rPh sb="12" eb="14">
      <t>ブンセキ</t>
    </rPh>
    <rPh sb="14" eb="16">
      <t>ケッカ</t>
    </rPh>
    <rPh sb="18" eb="20">
      <t>レイワ</t>
    </rPh>
    <rPh sb="27" eb="28">
      <t>ネン</t>
    </rPh>
    <rPh sb="29" eb="32">
      <t>ナガサキケン</t>
    </rPh>
    <rPh sb="70" eb="72">
      <t>サンギョウ</t>
    </rPh>
    <rPh sb="72" eb="74">
      <t>レンカン</t>
    </rPh>
    <rPh sb="74" eb="75">
      <t>ヒョウ</t>
    </rPh>
    <rPh sb="76" eb="77">
      <t>ツカ</t>
    </rPh>
    <rPh sb="79" eb="81">
      <t>ブンセキ</t>
    </rPh>
    <rPh sb="81" eb="83">
      <t>ホウホウ</t>
    </rPh>
    <rPh sb="84" eb="86">
      <t>イチレイ</t>
    </rPh>
    <rPh sb="90" eb="92">
      <t>カツヨウ</t>
    </rPh>
    <rPh sb="92" eb="93">
      <t>ネガ</t>
    </rPh>
    <phoneticPr fontId="22"/>
  </si>
  <si>
    <t>　　　なお、直接効果としての宿泊費や飲食代、施設利用費などについては、全て県内で需要が</t>
    <rPh sb="6" eb="8">
      <t>チョクセツ</t>
    </rPh>
    <rPh sb="8" eb="10">
      <t>コウカ</t>
    </rPh>
    <rPh sb="14" eb="17">
      <t>シュクハクヒ</t>
    </rPh>
    <rPh sb="18" eb="21">
      <t>インショクダイ</t>
    </rPh>
    <rPh sb="22" eb="24">
      <t>シセツ</t>
    </rPh>
    <rPh sb="24" eb="26">
      <t>リヨウ</t>
    </rPh>
    <rPh sb="26" eb="27">
      <t>ヒ</t>
    </rPh>
    <rPh sb="35" eb="36">
      <t>スベ</t>
    </rPh>
    <rPh sb="37" eb="39">
      <t>ケンナイ</t>
    </rPh>
    <rPh sb="40" eb="42">
      <t>ジュヨウ</t>
    </rPh>
    <phoneticPr fontId="2"/>
  </si>
  <si>
    <t>　　賄われると仮定し、⑧「計算域Ⅰ」の「宿泊業」「飲食・娯楽サービス」「その他の対個人サービス」の</t>
    <rPh sb="2" eb="3">
      <t>マカナ</t>
    </rPh>
    <rPh sb="13" eb="15">
      <t>ケイサン</t>
    </rPh>
    <rPh sb="15" eb="16">
      <t>イキ</t>
    </rPh>
    <rPh sb="20" eb="23">
      <t>シュクハクギョウ</t>
    </rPh>
    <rPh sb="25" eb="27">
      <t>インショク</t>
    </rPh>
    <rPh sb="28" eb="30">
      <t>ゴラク</t>
    </rPh>
    <rPh sb="38" eb="39">
      <t>タ</t>
    </rPh>
    <rPh sb="40" eb="43">
      <t>タイコジン</t>
    </rPh>
    <phoneticPr fontId="2"/>
  </si>
  <si>
    <t>　　県内自給率を1.0としています。</t>
    <rPh sb="2" eb="4">
      <t>ケンナイ</t>
    </rPh>
    <rPh sb="4" eb="7">
      <t>ジキュウリツ</t>
    </rPh>
    <phoneticPr fontId="2"/>
  </si>
  <si>
    <t>化学製品</t>
    <rPh sb="0" eb="4">
      <t>カガクセイヒン</t>
    </rPh>
    <phoneticPr fontId="2"/>
  </si>
  <si>
    <t>電気機械</t>
    <rPh sb="0" eb="4">
      <t>デンキキカイ</t>
    </rPh>
    <phoneticPr fontId="2"/>
  </si>
  <si>
    <t>R2～R6平均</t>
  </si>
  <si>
    <t>R2～R6平均</t>
    <rPh sb="5" eb="7">
      <t>ヘイキン</t>
    </rPh>
    <phoneticPr fontId="2"/>
  </si>
  <si>
    <t>（国土交通省 観光庁の「旅行・観光産業の経済効果に関する調査研究」結果による構成比率を使用）</t>
    <rPh sb="7" eb="10">
      <t>カンコウチョウ</t>
    </rPh>
    <rPh sb="12" eb="14">
      <t>リョコウ</t>
    </rPh>
    <rPh sb="15" eb="19">
      <t>カンコウサンギョウ</t>
    </rPh>
    <rPh sb="20" eb="22">
      <t>ケイザイ</t>
    </rPh>
    <rPh sb="22" eb="24">
      <t>コウカ</t>
    </rPh>
    <rPh sb="25" eb="26">
      <t>カン</t>
    </rPh>
    <rPh sb="28" eb="32">
      <t>チョウサケンキュウ</t>
    </rPh>
    <phoneticPr fontId="2"/>
  </si>
  <si>
    <t>　　　造（物価や産業間の依存関係）は、作成時（令和２年）のものなので、分</t>
    <rPh sb="19" eb="21">
      <t>サクセイ</t>
    </rPh>
    <rPh sb="23" eb="25">
      <t>レイワ</t>
    </rPh>
    <phoneticPr fontId="2"/>
  </si>
  <si>
    <t>　　　　 また、分析結果も、作成年次（令和２年）の価格で表示され、物価変動</t>
    <rPh sb="19" eb="21">
      <t>レイワ</t>
    </rPh>
    <phoneticPr fontId="2"/>
  </si>
  <si>
    <t>電気・ガス・熱供給</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</si>
</sst>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Red]\-#,##0.0"/>
    <numFmt numFmtId="177" formatCode="#,##0.000000;[Red]\-#,##0.000000"/>
    <numFmt numFmtId="178" formatCode="#,##0.000000_ ;[Red]\-#,##0.000000\ "/>
    <numFmt numFmtId="179" formatCode="0_);[Red]\(0\)"/>
    <numFmt numFmtId="180" formatCode="0.00_ "/>
    <numFmt numFmtId="181" formatCode="0.000000_ "/>
    <numFmt numFmtId="182" formatCode="0.0;&quot;△ &quot;0.0"/>
    <numFmt numFmtId="183" formatCode="#,##0.000000"/>
    <numFmt numFmtId="184" formatCode="0.0_ "/>
    <numFmt numFmtId="185" formatCode="#,##0.000000_ "/>
  </numFmts>
  <fonts count="68" x14ac:knownFonts="1">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1"/>
      <color indexed="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name val="ＭＳ 明朝"/>
      <family val="1"/>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明朝"/>
      <family val="1"/>
      <charset val="128"/>
    </font>
    <font>
      <u/>
      <sz val="12.6"/>
      <color indexed="12"/>
      <name val="ＭＳ 明朝"/>
      <family val="1"/>
      <charset val="128"/>
    </font>
    <font>
      <sz val="11"/>
      <name val="HGPｺﾞｼｯｸM"/>
      <family val="3"/>
      <charset val="128"/>
    </font>
    <font>
      <sz val="11"/>
      <color indexed="10"/>
      <name val="HGPｺﾞｼｯｸM"/>
      <family val="3"/>
      <charset val="128"/>
    </font>
    <font>
      <sz val="10"/>
      <name val="HGPｺﾞｼｯｸM"/>
      <family val="3"/>
      <charset val="128"/>
    </font>
    <font>
      <sz val="12"/>
      <name val="HGPｺﾞｼｯｸM"/>
      <family val="3"/>
      <charset val="128"/>
    </font>
    <font>
      <sz val="9"/>
      <name val="HGPｺﾞｼｯｸM"/>
      <family val="3"/>
      <charset val="128"/>
    </font>
    <font>
      <b/>
      <sz val="12"/>
      <name val="HGPｺﾞｼｯｸM"/>
      <family val="3"/>
      <charset val="128"/>
    </font>
    <font>
      <sz val="11"/>
      <color indexed="17"/>
      <name val="HGPｺﾞｼｯｸM"/>
      <family val="3"/>
      <charset val="128"/>
    </font>
    <font>
      <sz val="11"/>
      <color indexed="61"/>
      <name val="HGPｺﾞｼｯｸM"/>
      <family val="3"/>
      <charset val="128"/>
    </font>
    <font>
      <b/>
      <sz val="16"/>
      <name val="HGPｺﾞｼｯｸM"/>
      <family val="3"/>
      <charset val="128"/>
    </font>
    <font>
      <b/>
      <i/>
      <sz val="14"/>
      <color indexed="30"/>
      <name val="HGPｺﾞｼｯｸM"/>
      <family val="3"/>
      <charset val="128"/>
    </font>
    <font>
      <b/>
      <sz val="11"/>
      <color indexed="9"/>
      <name val="HGPｺﾞｼｯｸM"/>
      <family val="3"/>
      <charset val="128"/>
    </font>
    <font>
      <b/>
      <sz val="9"/>
      <color indexed="9"/>
      <name val="HGPｺﾞｼｯｸM"/>
      <family val="3"/>
      <charset val="128"/>
    </font>
    <font>
      <b/>
      <sz val="10"/>
      <color indexed="9"/>
      <name val="HGPｺﾞｼｯｸM"/>
      <family val="3"/>
      <charset val="128"/>
    </font>
    <font>
      <sz val="10"/>
      <color indexed="12"/>
      <name val="HGPｺﾞｼｯｸM"/>
      <family val="3"/>
      <charset val="128"/>
    </font>
    <font>
      <sz val="10"/>
      <color indexed="17"/>
      <name val="HGPｺﾞｼｯｸM"/>
      <family val="3"/>
      <charset val="128"/>
    </font>
    <font>
      <sz val="11"/>
      <color indexed="10"/>
      <name val="HGPｺﾞｼｯｸM"/>
      <family val="3"/>
      <charset val="128"/>
    </font>
    <font>
      <sz val="11"/>
      <color indexed="30"/>
      <name val="HGPｺﾞｼｯｸM"/>
      <family val="3"/>
      <charset val="128"/>
    </font>
    <font>
      <sz val="11"/>
      <name val="ＭＳ Ｐ明朝"/>
      <family val="1"/>
      <charset val="128"/>
    </font>
    <font>
      <b/>
      <i/>
      <sz val="16"/>
      <color indexed="30"/>
      <name val="HGPｺﾞｼｯｸM"/>
      <family val="3"/>
      <charset val="128"/>
    </font>
    <font>
      <b/>
      <sz val="11"/>
      <color indexed="12"/>
      <name val="ＭＳ Ｐ明朝"/>
      <family val="1"/>
      <charset val="128"/>
    </font>
    <font>
      <sz val="11"/>
      <color indexed="12"/>
      <name val="ＭＳ Ｐ明朝"/>
      <family val="1"/>
      <charset val="128"/>
    </font>
    <font>
      <sz val="11"/>
      <color indexed="10"/>
      <name val="ＭＳ Ｐゴシック"/>
      <family val="3"/>
      <charset val="128"/>
    </font>
    <font>
      <sz val="11"/>
      <color indexed="10"/>
      <name val="HGPｺﾞｼｯｸM"/>
      <family val="3"/>
      <charset val="128"/>
    </font>
    <font>
      <sz val="11"/>
      <color indexed="10"/>
      <name val="ＭＳ Ｐゴシック"/>
      <family val="3"/>
      <charset val="128"/>
    </font>
    <font>
      <b/>
      <i/>
      <sz val="16"/>
      <color indexed="10"/>
      <name val="HGPｺﾞｼｯｸM"/>
      <family val="3"/>
      <charset val="128"/>
    </font>
    <font>
      <sz val="14"/>
      <color indexed="9"/>
      <name val="HGPｺﾞｼｯｸM"/>
      <family val="3"/>
      <charset val="128"/>
    </font>
    <font>
      <sz val="11"/>
      <color rgb="FFFF0000"/>
      <name val="HGPｺﾞｼｯｸM"/>
      <family val="3"/>
      <charset val="128"/>
    </font>
    <font>
      <b/>
      <sz val="24"/>
      <name val="HGPｺﾞｼｯｸM"/>
      <family val="3"/>
      <charset val="128"/>
    </font>
    <font>
      <b/>
      <sz val="11"/>
      <color theme="0"/>
      <name val="HGPｺﾞｼｯｸM"/>
      <family val="3"/>
      <charset val="128"/>
    </font>
    <font>
      <sz val="15"/>
      <name val="ＭＳ Ｐゴシック"/>
      <family val="3"/>
      <charset val="128"/>
    </font>
    <font>
      <sz val="15"/>
      <color indexed="10"/>
      <name val="HGPｺﾞｼｯｸM"/>
      <family val="3"/>
      <charset val="128"/>
    </font>
    <font>
      <sz val="15"/>
      <name val="HGPｺﾞｼｯｸM"/>
      <family val="3"/>
      <charset val="128"/>
    </font>
    <font>
      <b/>
      <sz val="14"/>
      <name val="ＭＳ Ｐゴシック"/>
      <family val="3"/>
      <charset val="128"/>
    </font>
    <font>
      <sz val="11"/>
      <color rgb="FF0000FF"/>
      <name val="ＭＳ Ｐゴシック"/>
      <family val="3"/>
      <charset val="128"/>
    </font>
    <font>
      <b/>
      <u val="double"/>
      <sz val="11"/>
      <color rgb="FF0000FF"/>
      <name val="ＭＳ Ｐゴシック"/>
      <family val="3"/>
      <charset val="128"/>
    </font>
    <font>
      <b/>
      <sz val="11"/>
      <color rgb="FF0000FF"/>
      <name val="ＭＳ Ｐ明朝"/>
      <family val="1"/>
      <charset val="128"/>
    </font>
    <font>
      <sz val="11"/>
      <color rgb="FFFF0000"/>
      <name val="ＭＳ Ｐゴシック"/>
      <family val="3"/>
      <charset val="128"/>
    </font>
    <font>
      <sz val="11"/>
      <color rgb="FFFFFF00"/>
      <name val="ＭＳ Ｐゴシック"/>
      <family val="3"/>
      <charset val="128"/>
    </font>
    <font>
      <b/>
      <sz val="11"/>
      <color rgb="FF0000FF"/>
      <name val="ＭＳ Ｐゴシック"/>
      <family val="1"/>
      <charset val="128"/>
    </font>
    <font>
      <b/>
      <sz val="11"/>
      <color rgb="FF0000FF"/>
      <name val="ＭＳ Ｐゴシック"/>
      <family val="3"/>
      <charset val="128"/>
    </font>
    <font>
      <b/>
      <i/>
      <sz val="22"/>
      <color rgb="FFFF0000"/>
      <name val="HGPｺﾞｼｯｸM"/>
      <family val="3"/>
      <charset val="128"/>
    </font>
    <font>
      <b/>
      <u/>
      <sz val="14"/>
      <name val="ＭＳ Ｐゴシック"/>
      <family val="3"/>
      <charset val="128"/>
    </font>
    <font>
      <u/>
      <sz val="11"/>
      <name val="ＭＳ Ｐゴシック"/>
      <family val="3"/>
      <charset val="128"/>
    </font>
    <font>
      <sz val="11"/>
      <color rgb="FFFF0000"/>
      <name val="ＭＳ Ｐ明朝"/>
      <family val="1"/>
      <charset val="128"/>
    </font>
  </fonts>
  <fills count="4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2"/>
        <bgColor indexed="64"/>
      </patternFill>
    </fill>
    <fill>
      <patternFill patternType="solid">
        <fgColor indexed="9"/>
        <bgColor indexed="64"/>
      </patternFill>
    </fill>
    <fill>
      <patternFill patternType="solid">
        <fgColor indexed="42"/>
        <bgColor indexed="64"/>
      </patternFill>
    </fill>
    <fill>
      <patternFill patternType="solid">
        <fgColor indexed="40"/>
        <bgColor indexed="64"/>
      </patternFill>
    </fill>
    <fill>
      <patternFill patternType="solid">
        <fgColor indexed="27"/>
        <bgColor indexed="64"/>
      </patternFill>
    </fill>
    <fill>
      <patternFill patternType="solid">
        <fgColor indexed="26"/>
        <bgColor indexed="64"/>
      </patternFill>
    </fill>
    <fill>
      <patternFill patternType="solid">
        <fgColor indexed="45"/>
        <bgColor indexed="64"/>
      </patternFill>
    </fill>
    <fill>
      <patternFill patternType="solid">
        <fgColor indexed="13"/>
        <bgColor indexed="64"/>
      </patternFill>
    </fill>
    <fill>
      <patternFill patternType="solid">
        <fgColor indexed="43"/>
        <bgColor indexed="64"/>
      </patternFill>
    </fill>
    <fill>
      <patternFill patternType="solid">
        <fgColor indexed="44"/>
        <bgColor indexed="64"/>
      </patternFill>
    </fill>
    <fill>
      <patternFill patternType="solid">
        <fgColor indexed="10"/>
        <bgColor indexed="64"/>
      </patternFill>
    </fill>
    <fill>
      <patternFill patternType="solid">
        <fgColor theme="0"/>
        <bgColor indexed="64"/>
      </patternFill>
    </fill>
    <fill>
      <patternFill patternType="solid">
        <fgColor rgb="FF33CCFF"/>
        <bgColor indexed="64"/>
      </patternFill>
    </fill>
    <fill>
      <patternFill patternType="solid">
        <fgColor rgb="FFCCFFCC"/>
        <bgColor indexed="64"/>
      </patternFill>
    </fill>
    <fill>
      <patternFill patternType="solid">
        <fgColor rgb="FFFFFF00"/>
        <bgColor indexed="64"/>
      </patternFill>
    </fill>
    <fill>
      <patternFill patternType="solid">
        <fgColor rgb="FFFFFF99"/>
        <bgColor indexed="64"/>
      </patternFill>
    </fill>
    <fill>
      <patternFill patternType="solid">
        <fgColor rgb="FFFF99CC"/>
        <bgColor indexed="64"/>
      </patternFill>
    </fill>
  </fills>
  <borders count="20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right style="thin">
        <color indexed="64"/>
      </right>
      <top style="hair">
        <color indexed="64"/>
      </top>
      <bottom style="hair">
        <color indexed="64"/>
      </bottom>
      <diagonal/>
    </border>
    <border>
      <left style="thin">
        <color indexed="64"/>
      </left>
      <right style="thick">
        <color indexed="10"/>
      </right>
      <top style="thin">
        <color indexed="64"/>
      </top>
      <bottom style="thin">
        <color indexed="64"/>
      </bottom>
      <diagonal/>
    </border>
    <border>
      <left style="thin">
        <color indexed="64"/>
      </left>
      <right style="thin">
        <color indexed="64"/>
      </right>
      <top style="thin">
        <color indexed="64"/>
      </top>
      <bottom style="thick">
        <color indexed="10"/>
      </bottom>
      <diagonal/>
    </border>
    <border>
      <left/>
      <right style="thin">
        <color indexed="64"/>
      </right>
      <top style="thin">
        <color indexed="64"/>
      </top>
      <bottom style="thick">
        <color indexed="10"/>
      </bottom>
      <diagonal/>
    </border>
    <border diagonalUp="1">
      <left style="thin">
        <color indexed="64"/>
      </left>
      <right style="thick">
        <color indexed="10"/>
      </right>
      <top style="thick">
        <color indexed="10"/>
      </top>
      <bottom style="thin">
        <color indexed="64"/>
      </bottom>
      <diagonal style="thin">
        <color indexed="64"/>
      </diagonal>
    </border>
    <border>
      <left style="thick">
        <color indexed="10"/>
      </left>
      <right style="thick">
        <color indexed="10"/>
      </right>
      <top style="thick">
        <color indexed="10"/>
      </top>
      <bottom style="thick">
        <color indexed="10"/>
      </bottom>
      <diagonal/>
    </border>
    <border>
      <left style="thick">
        <color indexed="10"/>
      </left>
      <right/>
      <top style="thick">
        <color indexed="10"/>
      </top>
      <bottom style="thick">
        <color indexed="10"/>
      </bottom>
      <diagonal/>
    </border>
    <border>
      <left style="thin">
        <color indexed="64"/>
      </left>
      <right style="thick">
        <color indexed="10"/>
      </right>
      <top style="thick">
        <color indexed="10"/>
      </top>
      <bottom style="thick">
        <color indexed="10"/>
      </bottom>
      <diagonal/>
    </border>
    <border>
      <left style="thick">
        <color indexed="10"/>
      </left>
      <right style="thin">
        <color indexed="64"/>
      </right>
      <top style="thick">
        <color indexed="10"/>
      </top>
      <bottom style="thin">
        <color indexed="64"/>
      </bottom>
      <diagonal/>
    </border>
    <border>
      <left style="thick">
        <color indexed="10"/>
      </left>
      <right style="thin">
        <color indexed="64"/>
      </right>
      <top style="thin">
        <color indexed="64"/>
      </top>
      <bottom style="thin">
        <color indexed="64"/>
      </bottom>
      <diagonal/>
    </border>
    <border>
      <left style="thick">
        <color indexed="10"/>
      </left>
      <right style="thin">
        <color indexed="64"/>
      </right>
      <top style="thin">
        <color indexed="64"/>
      </top>
      <bottom style="thick">
        <color indexed="10"/>
      </bottom>
      <diagonal/>
    </border>
    <border>
      <left style="thin">
        <color indexed="64"/>
      </left>
      <right style="thick">
        <color indexed="10"/>
      </right>
      <top style="thin">
        <color indexed="64"/>
      </top>
      <bottom style="thick">
        <color indexed="10"/>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thick">
        <color indexed="10"/>
      </left>
      <right style="thick">
        <color indexed="10"/>
      </right>
      <top style="thick">
        <color indexed="10"/>
      </top>
      <bottom style="hair">
        <color indexed="64"/>
      </bottom>
      <diagonal/>
    </border>
    <border>
      <left style="thick">
        <color indexed="10"/>
      </left>
      <right style="thick">
        <color indexed="10"/>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double">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double">
        <color indexed="64"/>
      </right>
      <top style="hair">
        <color indexed="64"/>
      </top>
      <bottom style="hair">
        <color indexed="64"/>
      </bottom>
      <diagonal/>
    </border>
    <border>
      <left style="double">
        <color indexed="64"/>
      </left>
      <right style="thin">
        <color indexed="64"/>
      </right>
      <top style="hair">
        <color indexed="64"/>
      </top>
      <bottom style="hair">
        <color indexed="64"/>
      </bottom>
      <diagonal/>
    </border>
    <border>
      <left style="thin">
        <color indexed="64"/>
      </left>
      <right style="double">
        <color indexed="64"/>
      </right>
      <top style="hair">
        <color indexed="64"/>
      </top>
      <bottom style="thin">
        <color indexed="64"/>
      </bottom>
      <diagonal/>
    </border>
    <border>
      <left style="double">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thin">
        <color indexed="64"/>
      </bottom>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right/>
      <top style="hair">
        <color indexed="64"/>
      </top>
      <bottom style="thin">
        <color indexed="64"/>
      </bottom>
      <diagonal/>
    </border>
    <border>
      <left style="thick">
        <color indexed="14"/>
      </left>
      <right style="thick">
        <color indexed="14"/>
      </right>
      <top style="thick">
        <color indexed="14"/>
      </top>
      <bottom style="thick">
        <color indexed="14"/>
      </bottom>
      <diagonal/>
    </border>
    <border>
      <left style="thick">
        <color indexed="14"/>
      </left>
      <right style="thick">
        <color indexed="14"/>
      </right>
      <top style="thick">
        <color indexed="14"/>
      </top>
      <bottom style="thin">
        <color indexed="64"/>
      </bottom>
      <diagonal/>
    </border>
    <border>
      <left style="thick">
        <color indexed="14"/>
      </left>
      <right style="thick">
        <color indexed="14"/>
      </right>
      <top style="thin">
        <color indexed="64"/>
      </top>
      <bottom style="thin">
        <color indexed="64"/>
      </bottom>
      <diagonal/>
    </border>
    <border>
      <left style="thick">
        <color indexed="14"/>
      </left>
      <right style="thick">
        <color indexed="14"/>
      </right>
      <top style="thin">
        <color indexed="64"/>
      </top>
      <bottom style="hair">
        <color indexed="64"/>
      </bottom>
      <diagonal/>
    </border>
    <border>
      <left style="thick">
        <color indexed="14"/>
      </left>
      <right style="thick">
        <color indexed="14"/>
      </right>
      <top style="hair">
        <color indexed="64"/>
      </top>
      <bottom style="hair">
        <color indexed="64"/>
      </bottom>
      <diagonal/>
    </border>
    <border>
      <left style="thick">
        <color indexed="14"/>
      </left>
      <right style="thick">
        <color indexed="14"/>
      </right>
      <top/>
      <bottom style="thin">
        <color indexed="64"/>
      </bottom>
      <diagonal/>
    </border>
    <border>
      <left style="thick">
        <color indexed="14"/>
      </left>
      <right style="thick">
        <color indexed="14"/>
      </right>
      <top/>
      <bottom/>
      <diagonal/>
    </border>
    <border>
      <left style="thick">
        <color indexed="14"/>
      </left>
      <right style="thick">
        <color indexed="14"/>
      </right>
      <top style="hair">
        <color indexed="64"/>
      </top>
      <bottom/>
      <diagonal/>
    </border>
    <border>
      <left style="thick">
        <color indexed="14"/>
      </left>
      <right style="thick">
        <color indexed="14"/>
      </right>
      <top style="hair">
        <color indexed="64"/>
      </top>
      <bottom style="thick">
        <color indexed="14"/>
      </bottom>
      <diagonal/>
    </border>
    <border>
      <left style="thick">
        <color indexed="14"/>
      </left>
      <right style="thin">
        <color indexed="64"/>
      </right>
      <top style="thick">
        <color indexed="14"/>
      </top>
      <bottom/>
      <diagonal/>
    </border>
    <border>
      <left/>
      <right style="thick">
        <color indexed="14"/>
      </right>
      <top style="thick">
        <color indexed="14"/>
      </top>
      <bottom/>
      <diagonal/>
    </border>
    <border>
      <left style="thick">
        <color indexed="14"/>
      </left>
      <right style="thin">
        <color indexed="64"/>
      </right>
      <top/>
      <bottom/>
      <diagonal/>
    </border>
    <border>
      <left style="thin">
        <color indexed="64"/>
      </left>
      <right style="thick">
        <color indexed="14"/>
      </right>
      <top/>
      <bottom/>
      <diagonal/>
    </border>
    <border>
      <left style="thick">
        <color indexed="14"/>
      </left>
      <right style="thin">
        <color indexed="64"/>
      </right>
      <top/>
      <bottom style="thick">
        <color indexed="14"/>
      </bottom>
      <diagonal/>
    </border>
    <border>
      <left style="thin">
        <color indexed="64"/>
      </left>
      <right style="thick">
        <color indexed="14"/>
      </right>
      <top/>
      <bottom style="thick">
        <color indexed="14"/>
      </bottom>
      <diagonal/>
    </border>
    <border>
      <left style="thick">
        <color indexed="14"/>
      </left>
      <right style="thick">
        <color indexed="14"/>
      </right>
      <top style="thin">
        <color indexed="64"/>
      </top>
      <bottom/>
      <diagonal/>
    </border>
    <border>
      <left style="thick">
        <color indexed="14"/>
      </left>
      <right style="thick">
        <color indexed="14"/>
      </right>
      <top style="hair">
        <color indexed="64"/>
      </top>
      <bottom style="thin">
        <color indexed="64"/>
      </bottom>
      <diagonal/>
    </border>
    <border>
      <left style="thick">
        <color indexed="14"/>
      </left>
      <right style="thick">
        <color indexed="14"/>
      </right>
      <top style="thin">
        <color indexed="64"/>
      </top>
      <bottom style="thick">
        <color indexed="14"/>
      </bottom>
      <diagonal/>
    </border>
    <border>
      <left style="thick">
        <color indexed="14"/>
      </left>
      <right style="thick">
        <color indexed="14"/>
      </right>
      <top/>
      <bottom style="thick">
        <color indexed="14"/>
      </bottom>
      <diagonal/>
    </border>
    <border>
      <left/>
      <right style="thick">
        <color indexed="14"/>
      </right>
      <top/>
      <bottom/>
      <diagonal/>
    </border>
    <border>
      <left/>
      <right style="thick">
        <color indexed="14"/>
      </right>
      <top/>
      <bottom style="thick">
        <color indexed="14"/>
      </bottom>
      <diagonal/>
    </border>
    <border>
      <left style="thick">
        <color indexed="14"/>
      </left>
      <right style="thin">
        <color indexed="64"/>
      </right>
      <top style="thick">
        <color indexed="14"/>
      </top>
      <bottom style="thin">
        <color indexed="64"/>
      </bottom>
      <diagonal/>
    </border>
    <border diagonalUp="1">
      <left style="thin">
        <color indexed="64"/>
      </left>
      <right style="thick">
        <color indexed="14"/>
      </right>
      <top style="thick">
        <color indexed="14"/>
      </top>
      <bottom style="thin">
        <color indexed="64"/>
      </bottom>
      <diagonal style="thin">
        <color indexed="64"/>
      </diagonal>
    </border>
    <border>
      <left style="thick">
        <color indexed="14"/>
      </left>
      <right style="thin">
        <color indexed="64"/>
      </right>
      <top style="thin">
        <color indexed="64"/>
      </top>
      <bottom style="thin">
        <color indexed="64"/>
      </bottom>
      <diagonal/>
    </border>
    <border>
      <left style="thin">
        <color indexed="64"/>
      </left>
      <right style="thick">
        <color indexed="14"/>
      </right>
      <top style="thin">
        <color indexed="64"/>
      </top>
      <bottom style="thin">
        <color indexed="64"/>
      </bottom>
      <diagonal/>
    </border>
    <border>
      <left style="thick">
        <color indexed="14"/>
      </left>
      <right style="thin">
        <color indexed="64"/>
      </right>
      <top style="thin">
        <color indexed="64"/>
      </top>
      <bottom style="thick">
        <color indexed="14"/>
      </bottom>
      <diagonal/>
    </border>
    <border>
      <left style="thin">
        <color indexed="64"/>
      </left>
      <right style="thick">
        <color indexed="14"/>
      </right>
      <top style="thin">
        <color indexed="64"/>
      </top>
      <bottom style="thick">
        <color indexed="14"/>
      </bottom>
      <diagonal/>
    </border>
    <border>
      <left style="thin">
        <color indexed="64"/>
      </left>
      <right/>
      <top style="hair">
        <color indexed="64"/>
      </top>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ck">
        <color indexed="10"/>
      </left>
      <right style="thick">
        <color indexed="10"/>
      </right>
      <top style="hair">
        <color indexed="64"/>
      </top>
      <bottom style="thick">
        <color indexed="10"/>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medium">
        <color indexed="64"/>
      </right>
      <top style="hair">
        <color indexed="64"/>
      </top>
      <bottom style="medium">
        <color indexed="64"/>
      </bottom>
      <diagonal/>
    </border>
    <border>
      <left/>
      <right style="hair">
        <color indexed="64"/>
      </right>
      <top style="hair">
        <color indexed="64"/>
      </top>
      <bottom style="medium">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thick">
        <color indexed="10"/>
      </right>
      <top style="thin">
        <color indexed="64"/>
      </top>
      <bottom style="thin">
        <color indexed="64"/>
      </bottom>
      <diagonal/>
    </border>
    <border>
      <left/>
      <right/>
      <top style="thick">
        <color indexed="10"/>
      </top>
      <bottom style="thick">
        <color indexed="10"/>
      </bottom>
      <diagonal/>
    </border>
    <border>
      <left/>
      <right style="thick">
        <color indexed="10"/>
      </right>
      <top style="thick">
        <color indexed="10"/>
      </top>
      <bottom style="thick">
        <color indexed="10"/>
      </bottom>
      <diagonal/>
    </border>
    <border>
      <left style="double">
        <color indexed="8"/>
      </left>
      <right/>
      <top style="double">
        <color indexed="8"/>
      </top>
      <bottom style="double">
        <color indexed="8"/>
      </bottom>
      <diagonal/>
    </border>
    <border>
      <left/>
      <right/>
      <top style="double">
        <color indexed="8"/>
      </top>
      <bottom style="double">
        <color indexed="8"/>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right/>
      <top/>
      <bottom style="medium">
        <color auto="1"/>
      </bottom>
      <diagonal/>
    </border>
    <border>
      <left/>
      <right style="medium">
        <color auto="1"/>
      </right>
      <top/>
      <bottom style="medium">
        <color auto="1"/>
      </bottom>
      <diagonal/>
    </border>
  </borders>
  <cellStyleXfs count="51">
    <xf numFmtId="0" fontId="0" fillId="0" borderId="0">
      <alignment vertical="center"/>
    </xf>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20" borderId="1" applyNumberFormat="0" applyAlignment="0" applyProtection="0">
      <alignment vertical="center"/>
    </xf>
    <xf numFmtId="0" fontId="9" fillId="21" borderId="0" applyNumberFormat="0" applyBorder="0" applyAlignment="0" applyProtection="0">
      <alignment vertical="center"/>
    </xf>
    <xf numFmtId="0" fontId="10"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4" fillId="0" borderId="0" applyNumberFormat="0" applyFill="0" applyBorder="0" applyAlignment="0" applyProtection="0">
      <alignment vertical="center"/>
    </xf>
    <xf numFmtId="38" fontId="1" fillId="0" borderId="0" applyFont="0" applyFill="0" applyBorder="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23" borderId="9" applyNumberFormat="0" applyAlignment="0" applyProtection="0">
      <alignment vertical="center"/>
    </xf>
    <xf numFmtId="0" fontId="19" fillId="0" borderId="0" applyNumberFormat="0" applyFill="0" applyBorder="0" applyAlignment="0" applyProtection="0">
      <alignment vertical="center"/>
    </xf>
    <xf numFmtId="0" fontId="20" fillId="7" borderId="4" applyNumberFormat="0" applyAlignment="0" applyProtection="0">
      <alignment vertical="center"/>
    </xf>
    <xf numFmtId="0" fontId="1" fillId="0" borderId="0"/>
    <xf numFmtId="0" fontId="1" fillId="0" borderId="0"/>
    <xf numFmtId="0" fontId="10" fillId="0" borderId="0"/>
    <xf numFmtId="0" fontId="1" fillId="0" borderId="0"/>
    <xf numFmtId="0" fontId="1" fillId="0" borderId="0"/>
    <xf numFmtId="0" fontId="1" fillId="0" borderId="0"/>
    <xf numFmtId="0" fontId="3" fillId="0" borderId="0"/>
    <xf numFmtId="0" fontId="3" fillId="0" borderId="0"/>
    <xf numFmtId="0" fontId="21" fillId="4" borderId="0" applyNumberFormat="0" applyBorder="0" applyAlignment="0" applyProtection="0">
      <alignment vertical="center"/>
    </xf>
  </cellStyleXfs>
  <cellXfs count="869">
    <xf numFmtId="0" fontId="0" fillId="0" borderId="0" xfId="0">
      <alignment vertical="center"/>
    </xf>
    <xf numFmtId="0" fontId="24" fillId="24" borderId="0" xfId="0" applyFont="1" applyFill="1">
      <alignment vertical="center"/>
    </xf>
    <xf numFmtId="0" fontId="24" fillId="25" borderId="10" xfId="0" applyFont="1" applyFill="1" applyBorder="1">
      <alignment vertical="center"/>
    </xf>
    <xf numFmtId="0" fontId="24" fillId="25" borderId="10" xfId="0" applyFont="1" applyFill="1" applyBorder="1" applyAlignment="1">
      <alignment vertical="center" wrapText="1"/>
    </xf>
    <xf numFmtId="0" fontId="33" fillId="25" borderId="10" xfId="0" applyFont="1" applyFill="1" applyBorder="1">
      <alignment vertical="center"/>
    </xf>
    <xf numFmtId="0" fontId="24" fillId="25" borderId="11" xfId="0" applyFont="1" applyFill="1" applyBorder="1">
      <alignment vertical="center"/>
    </xf>
    <xf numFmtId="0" fontId="24" fillId="25" borderId="0" xfId="0" applyFont="1" applyFill="1">
      <alignment vertical="center"/>
    </xf>
    <xf numFmtId="0" fontId="26" fillId="25" borderId="0" xfId="0" applyFont="1" applyFill="1" applyAlignment="1">
      <alignment horizontal="right" vertical="center"/>
    </xf>
    <xf numFmtId="0" fontId="24" fillId="25" borderId="0" xfId="0" applyFont="1" applyFill="1" applyBorder="1">
      <alignment vertical="center"/>
    </xf>
    <xf numFmtId="0" fontId="26" fillId="25" borderId="0" xfId="0" applyFont="1" applyFill="1" applyBorder="1" applyAlignment="1" applyProtection="1">
      <alignment horizontal="right" vertical="center"/>
    </xf>
    <xf numFmtId="177" fontId="26" fillId="25" borderId="13" xfId="33" applyNumberFormat="1" applyFont="1" applyFill="1" applyBorder="1">
      <alignment vertical="center"/>
    </xf>
    <xf numFmtId="0" fontId="27" fillId="25" borderId="0" xfId="0" applyFont="1" applyFill="1">
      <alignment vertical="center"/>
    </xf>
    <xf numFmtId="0" fontId="24" fillId="25" borderId="0" xfId="0" applyFont="1" applyFill="1" applyBorder="1" applyAlignment="1" applyProtection="1">
      <alignment vertical="center"/>
    </xf>
    <xf numFmtId="0" fontId="24" fillId="25" borderId="14" xfId="0" applyFont="1" applyFill="1" applyBorder="1" applyAlignment="1" applyProtection="1">
      <alignment vertical="center"/>
    </xf>
    <xf numFmtId="0" fontId="24" fillId="25" borderId="15" xfId="0" applyFont="1" applyFill="1" applyBorder="1" applyAlignment="1" applyProtection="1">
      <alignment vertical="center"/>
    </xf>
    <xf numFmtId="0" fontId="24" fillId="25" borderId="16" xfId="0" applyFont="1" applyFill="1" applyBorder="1" applyAlignment="1" applyProtection="1">
      <alignment vertical="center"/>
    </xf>
    <xf numFmtId="0" fontId="34" fillId="27" borderId="17" xfId="0" applyFont="1" applyFill="1" applyBorder="1" applyProtection="1">
      <alignment vertical="center"/>
    </xf>
    <xf numFmtId="0" fontId="34" fillId="27" borderId="0" xfId="0" applyFont="1" applyFill="1" applyBorder="1" applyProtection="1">
      <alignment vertical="center"/>
    </xf>
    <xf numFmtId="0" fontId="35" fillId="27" borderId="18" xfId="0" applyFont="1" applyFill="1" applyBorder="1" applyProtection="1">
      <alignment vertical="center"/>
    </xf>
    <xf numFmtId="0" fontId="35" fillId="27" borderId="14" xfId="0" applyFont="1" applyFill="1" applyBorder="1" applyProtection="1">
      <alignment vertical="center"/>
    </xf>
    <xf numFmtId="38" fontId="24" fillId="25" borderId="0" xfId="0" applyNumberFormat="1" applyFont="1" applyFill="1">
      <alignment vertical="center"/>
    </xf>
    <xf numFmtId="0" fontId="34" fillId="27" borderId="19" xfId="0" applyFont="1" applyFill="1" applyBorder="1" applyProtection="1">
      <alignment vertical="center"/>
    </xf>
    <xf numFmtId="0" fontId="34" fillId="27" borderId="20" xfId="0" applyFont="1" applyFill="1" applyBorder="1" applyProtection="1">
      <alignment vertical="center"/>
    </xf>
    <xf numFmtId="0" fontId="34" fillId="27" borderId="12" xfId="0" applyFont="1" applyFill="1" applyBorder="1" applyProtection="1">
      <alignment vertical="center"/>
    </xf>
    <xf numFmtId="0" fontId="34" fillId="27" borderId="15" xfId="0" applyFont="1" applyFill="1" applyBorder="1" applyProtection="1">
      <alignment vertical="center"/>
    </xf>
    <xf numFmtId="0" fontId="35" fillId="27" borderId="16" xfId="0" applyFont="1" applyFill="1" applyBorder="1" applyProtection="1">
      <alignment vertical="center"/>
    </xf>
    <xf numFmtId="0" fontId="26" fillId="25" borderId="0" xfId="0" applyFont="1" applyFill="1" applyBorder="1" applyAlignment="1">
      <alignment vertical="center"/>
    </xf>
    <xf numFmtId="0" fontId="26" fillId="25" borderId="0" xfId="0" applyFont="1" applyFill="1" applyBorder="1" applyAlignment="1">
      <alignment horizontal="right" vertical="center"/>
    </xf>
    <xf numFmtId="0" fontId="28" fillId="25" borderId="0" xfId="0" applyFont="1" applyFill="1" applyBorder="1">
      <alignment vertical="center"/>
    </xf>
    <xf numFmtId="0" fontId="28" fillId="25" borderId="0" xfId="0" applyFont="1" applyFill="1">
      <alignment vertical="center"/>
    </xf>
    <xf numFmtId="0" fontId="26" fillId="25" borderId="0" xfId="0" applyFont="1" applyFill="1" applyBorder="1" applyAlignment="1">
      <alignment vertical="center" wrapText="1"/>
    </xf>
    <xf numFmtId="0" fontId="24" fillId="25" borderId="0" xfId="0" applyFont="1" applyFill="1" applyAlignment="1">
      <alignment vertical="center" wrapText="1"/>
    </xf>
    <xf numFmtId="0" fontId="28" fillId="25" borderId="0" xfId="0" applyFont="1" applyFill="1" applyBorder="1" applyAlignment="1">
      <alignment vertical="center"/>
    </xf>
    <xf numFmtId="0" fontId="24" fillId="25" borderId="0" xfId="0" applyFont="1" applyFill="1" applyAlignment="1"/>
    <xf numFmtId="0" fontId="24" fillId="25" borderId="0" xfId="0" applyFont="1" applyFill="1" applyAlignment="1">
      <alignment vertical="center"/>
    </xf>
    <xf numFmtId="49" fontId="24" fillId="25" borderId="0" xfId="0" applyNumberFormat="1" applyFont="1" applyFill="1" applyAlignment="1">
      <alignment vertical="center"/>
    </xf>
    <xf numFmtId="0" fontId="27" fillId="25" borderId="0" xfId="46" applyFont="1" applyFill="1"/>
    <xf numFmtId="0" fontId="24" fillId="25" borderId="0" xfId="46" applyFont="1" applyFill="1" applyAlignment="1">
      <alignment shrinkToFit="1"/>
    </xf>
    <xf numFmtId="0" fontId="24" fillId="25" borderId="0" xfId="46" applyFont="1" applyFill="1"/>
    <xf numFmtId="0" fontId="29" fillId="25" borderId="0" xfId="46" applyNumberFormat="1" applyFont="1" applyFill="1" applyAlignment="1">
      <alignment vertical="center"/>
    </xf>
    <xf numFmtId="0" fontId="27" fillId="25" borderId="0" xfId="46" applyNumberFormat="1" applyFont="1" applyFill="1" applyAlignment="1">
      <alignment vertical="center" shrinkToFit="1"/>
    </xf>
    <xf numFmtId="0" fontId="27" fillId="25" borderId="0" xfId="46" applyNumberFormat="1" applyFont="1" applyFill="1" applyAlignment="1">
      <alignment vertical="center"/>
    </xf>
    <xf numFmtId="0" fontId="36" fillId="27" borderId="21" xfId="46" applyNumberFormat="1" applyFont="1" applyFill="1" applyBorder="1" applyAlignment="1">
      <alignment horizontal="center" vertical="center"/>
    </xf>
    <xf numFmtId="0" fontId="36" fillId="27" borderId="22" xfId="46" applyNumberFormat="1" applyFont="1" applyFill="1" applyBorder="1" applyAlignment="1">
      <alignment horizontal="center" vertical="center"/>
    </xf>
    <xf numFmtId="3" fontId="26" fillId="25" borderId="23" xfId="46" applyNumberFormat="1" applyFont="1" applyFill="1" applyBorder="1" applyAlignment="1">
      <alignment vertical="center"/>
    </xf>
    <xf numFmtId="3" fontId="26" fillId="25" borderId="13" xfId="46" applyNumberFormat="1" applyFont="1" applyFill="1" applyBorder="1" applyAlignment="1">
      <alignment vertical="center"/>
    </xf>
    <xf numFmtId="3" fontId="26" fillId="25" borderId="24" xfId="46" applyNumberFormat="1" applyFont="1" applyFill="1" applyBorder="1" applyAlignment="1">
      <alignment vertical="center"/>
    </xf>
    <xf numFmtId="3" fontId="24" fillId="25" borderId="0" xfId="46" applyNumberFormat="1" applyFont="1" applyFill="1"/>
    <xf numFmtId="0" fontId="24" fillId="28" borderId="25" xfId="0" applyFont="1" applyFill="1" applyBorder="1">
      <alignment vertical="center"/>
    </xf>
    <xf numFmtId="0" fontId="24" fillId="28" borderId="26" xfId="0" applyFont="1" applyFill="1" applyBorder="1">
      <alignment vertical="center"/>
    </xf>
    <xf numFmtId="0" fontId="24" fillId="28" borderId="27" xfId="0" applyFont="1" applyFill="1" applyBorder="1">
      <alignment vertical="center"/>
    </xf>
    <xf numFmtId="0" fontId="24" fillId="28" borderId="28" xfId="0" applyFont="1" applyFill="1" applyBorder="1">
      <alignment vertical="center"/>
    </xf>
    <xf numFmtId="0" fontId="24" fillId="28" borderId="0" xfId="0" applyFont="1" applyFill="1" applyBorder="1">
      <alignment vertical="center"/>
    </xf>
    <xf numFmtId="0" fontId="24" fillId="28" borderId="29" xfId="0" applyFont="1" applyFill="1" applyBorder="1">
      <alignment vertical="center"/>
    </xf>
    <xf numFmtId="0" fontId="24" fillId="28" borderId="0" xfId="0" applyFont="1" applyFill="1">
      <alignment vertical="center"/>
    </xf>
    <xf numFmtId="0" fontId="24" fillId="28" borderId="0" xfId="0" applyFont="1" applyFill="1" applyBorder="1" applyAlignment="1">
      <alignment horizontal="center" vertical="center" wrapText="1"/>
    </xf>
    <xf numFmtId="0" fontId="26" fillId="28" borderId="0" xfId="0" applyFont="1" applyFill="1" applyBorder="1" applyAlignment="1">
      <alignment horizontal="center" vertical="center" wrapText="1"/>
    </xf>
    <xf numFmtId="0" fontId="26" fillId="28" borderId="0" xfId="0" applyFont="1" applyFill="1" applyBorder="1" applyAlignment="1">
      <alignment horizontal="center" vertical="center"/>
    </xf>
    <xf numFmtId="184" fontId="26" fillId="28" borderId="0" xfId="0" applyNumberFormat="1" applyFont="1" applyFill="1" applyBorder="1" applyAlignment="1">
      <alignment horizontal="center" vertical="center"/>
    </xf>
    <xf numFmtId="0" fontId="24" fillId="28" borderId="30" xfId="0" applyFont="1" applyFill="1" applyBorder="1">
      <alignment vertical="center"/>
    </xf>
    <xf numFmtId="0" fontId="24" fillId="28" borderId="31" xfId="0" applyFont="1" applyFill="1" applyBorder="1">
      <alignment vertical="center"/>
    </xf>
    <xf numFmtId="0" fontId="24" fillId="28" borderId="32" xfId="0" applyFont="1" applyFill="1" applyBorder="1">
      <alignment vertical="center"/>
    </xf>
    <xf numFmtId="0" fontId="24" fillId="26" borderId="25" xfId="0" applyFont="1" applyFill="1" applyBorder="1">
      <alignment vertical="center"/>
    </xf>
    <xf numFmtId="0" fontId="24" fillId="26" borderId="26" xfId="0" applyFont="1" applyFill="1" applyBorder="1">
      <alignment vertical="center"/>
    </xf>
    <xf numFmtId="0" fontId="24" fillId="26" borderId="27" xfId="0" applyFont="1" applyFill="1" applyBorder="1">
      <alignment vertical="center"/>
    </xf>
    <xf numFmtId="0" fontId="24" fillId="26" borderId="28" xfId="0" applyFont="1" applyFill="1" applyBorder="1">
      <alignment vertical="center"/>
    </xf>
    <xf numFmtId="0" fontId="24" fillId="26" borderId="0" xfId="0" applyFont="1" applyFill="1" applyBorder="1">
      <alignment vertical="center"/>
    </xf>
    <xf numFmtId="0" fontId="24" fillId="26" borderId="29" xfId="0" applyFont="1" applyFill="1" applyBorder="1">
      <alignment vertical="center"/>
    </xf>
    <xf numFmtId="176" fontId="26" fillId="26" borderId="0" xfId="0" applyNumberFormat="1" applyFont="1" applyFill="1" applyBorder="1" applyAlignment="1">
      <alignment horizontal="center" vertical="center"/>
    </xf>
    <xf numFmtId="176" fontId="26" fillId="26" borderId="0" xfId="0" applyNumberFormat="1" applyFont="1" applyFill="1" applyBorder="1" applyAlignment="1">
      <alignment horizontal="left" vertical="center"/>
    </xf>
    <xf numFmtId="0" fontId="24" fillId="29" borderId="28" xfId="0" applyFont="1" applyFill="1" applyBorder="1">
      <alignment vertical="center"/>
    </xf>
    <xf numFmtId="0" fontId="24" fillId="29" borderId="0" xfId="0" applyFont="1" applyFill="1" applyBorder="1">
      <alignment vertical="center"/>
    </xf>
    <xf numFmtId="0" fontId="24" fillId="30" borderId="25" xfId="0" applyFont="1" applyFill="1" applyBorder="1">
      <alignment vertical="center"/>
    </xf>
    <xf numFmtId="0" fontId="24" fillId="30" borderId="26" xfId="0" applyFont="1" applyFill="1" applyBorder="1">
      <alignment vertical="center"/>
    </xf>
    <xf numFmtId="0" fontId="24" fillId="30" borderId="27" xfId="0" applyFont="1" applyFill="1" applyBorder="1">
      <alignment vertical="center"/>
    </xf>
    <xf numFmtId="0" fontId="24" fillId="30" borderId="28" xfId="0" applyFont="1" applyFill="1" applyBorder="1">
      <alignment vertical="center"/>
    </xf>
    <xf numFmtId="0" fontId="24" fillId="30" borderId="0" xfId="0" applyFont="1" applyFill="1" applyBorder="1">
      <alignment vertical="center"/>
    </xf>
    <xf numFmtId="0" fontId="24" fillId="30" borderId="29" xfId="0" applyFont="1" applyFill="1" applyBorder="1">
      <alignment vertical="center"/>
    </xf>
    <xf numFmtId="38" fontId="26" fillId="25" borderId="33" xfId="0" applyNumberFormat="1" applyFont="1" applyFill="1" applyBorder="1" applyAlignment="1">
      <alignment horizontal="center" vertical="center"/>
    </xf>
    <xf numFmtId="176" fontId="26" fillId="30" borderId="0" xfId="0" applyNumberFormat="1" applyFont="1" applyFill="1" applyBorder="1" applyAlignment="1">
      <alignment horizontal="left" vertical="center"/>
    </xf>
    <xf numFmtId="0" fontId="24" fillId="30" borderId="30" xfId="0" applyFont="1" applyFill="1" applyBorder="1">
      <alignment vertical="center"/>
    </xf>
    <xf numFmtId="0" fontId="24" fillId="30" borderId="31" xfId="0" applyFont="1" applyFill="1" applyBorder="1">
      <alignment vertical="center"/>
    </xf>
    <xf numFmtId="0" fontId="24" fillId="30" borderId="32" xfId="0" applyFont="1" applyFill="1" applyBorder="1">
      <alignment vertical="center"/>
    </xf>
    <xf numFmtId="0" fontId="24" fillId="27" borderId="25" xfId="0" applyFont="1" applyFill="1" applyBorder="1">
      <alignment vertical="center"/>
    </xf>
    <xf numFmtId="0" fontId="24" fillId="27" borderId="26" xfId="0" applyFont="1" applyFill="1" applyBorder="1">
      <alignment vertical="center"/>
    </xf>
    <xf numFmtId="0" fontId="24" fillId="27" borderId="27" xfId="0" applyFont="1" applyFill="1" applyBorder="1">
      <alignment vertical="center"/>
    </xf>
    <xf numFmtId="0" fontId="24" fillId="27" borderId="28" xfId="0" applyFont="1" applyFill="1" applyBorder="1">
      <alignment vertical="center"/>
    </xf>
    <xf numFmtId="0" fontId="24" fillId="27" borderId="0" xfId="0" applyFont="1" applyFill="1" applyBorder="1">
      <alignment vertical="center"/>
    </xf>
    <xf numFmtId="0" fontId="24" fillId="27" borderId="29" xfId="0" applyFont="1" applyFill="1" applyBorder="1">
      <alignment vertical="center"/>
    </xf>
    <xf numFmtId="176" fontId="26" fillId="27" borderId="0" xfId="0" applyNumberFormat="1" applyFont="1" applyFill="1" applyBorder="1" applyAlignment="1">
      <alignment horizontal="left" vertical="center"/>
    </xf>
    <xf numFmtId="0" fontId="24" fillId="29" borderId="14" xfId="0" applyFont="1" applyFill="1" applyBorder="1">
      <alignment vertical="center"/>
    </xf>
    <xf numFmtId="0" fontId="24" fillId="27" borderId="30" xfId="0" applyFont="1" applyFill="1" applyBorder="1">
      <alignment vertical="center"/>
    </xf>
    <xf numFmtId="0" fontId="24" fillId="27" borderId="31" xfId="0" applyFont="1" applyFill="1" applyBorder="1">
      <alignment vertical="center"/>
    </xf>
    <xf numFmtId="0" fontId="24" fillId="27" borderId="32" xfId="0" applyFont="1" applyFill="1" applyBorder="1">
      <alignment vertical="center"/>
    </xf>
    <xf numFmtId="0" fontId="27" fillId="25" borderId="0" xfId="44" applyFont="1" applyFill="1"/>
    <xf numFmtId="0" fontId="24" fillId="25" borderId="0" xfId="44" applyFont="1" applyFill="1"/>
    <xf numFmtId="0" fontId="26" fillId="25" borderId="0" xfId="44" applyFont="1" applyFill="1" applyBorder="1" applyAlignment="1" applyProtection="1">
      <alignment horizontal="right" vertical="center"/>
    </xf>
    <xf numFmtId="38" fontId="26" fillId="25" borderId="34" xfId="33" applyFont="1" applyFill="1" applyBorder="1" applyAlignment="1">
      <alignment vertical="center"/>
    </xf>
    <xf numFmtId="38" fontId="26" fillId="25" borderId="35" xfId="33" applyFont="1" applyFill="1" applyBorder="1" applyAlignment="1">
      <alignment vertical="center"/>
    </xf>
    <xf numFmtId="38" fontId="26" fillId="25" borderId="36" xfId="33" applyFont="1" applyFill="1" applyBorder="1" applyAlignment="1">
      <alignment vertical="center"/>
    </xf>
    <xf numFmtId="38" fontId="26" fillId="25" borderId="37" xfId="33" applyFont="1" applyFill="1" applyBorder="1" applyAlignment="1">
      <alignment vertical="center"/>
    </xf>
    <xf numFmtId="182" fontId="24" fillId="25" borderId="0" xfId="44" applyNumberFormat="1" applyFont="1" applyFill="1"/>
    <xf numFmtId="38" fontId="26" fillId="25" borderId="33" xfId="0" applyNumberFormat="1" applyFont="1" applyFill="1" applyBorder="1" applyAlignment="1">
      <alignment vertical="center" shrinkToFit="1"/>
    </xf>
    <xf numFmtId="38" fontId="26" fillId="25" borderId="38" xfId="0" applyNumberFormat="1" applyFont="1" applyFill="1" applyBorder="1" applyAlignment="1">
      <alignment vertical="center" shrinkToFit="1"/>
    </xf>
    <xf numFmtId="38" fontId="26" fillId="25" borderId="39" xfId="0" applyNumberFormat="1" applyFont="1" applyFill="1" applyBorder="1" applyAlignment="1">
      <alignment vertical="center" shrinkToFit="1"/>
    </xf>
    <xf numFmtId="38" fontId="26" fillId="25" borderId="22" xfId="0" applyNumberFormat="1" applyFont="1" applyFill="1" applyBorder="1" applyAlignment="1">
      <alignment vertical="center" shrinkToFit="1"/>
    </xf>
    <xf numFmtId="38" fontId="26" fillId="25" borderId="40" xfId="0" applyNumberFormat="1" applyFont="1" applyFill="1" applyBorder="1" applyAlignment="1">
      <alignment vertical="center" shrinkToFit="1"/>
    </xf>
    <xf numFmtId="38" fontId="26" fillId="25" borderId="13" xfId="0" applyNumberFormat="1" applyFont="1" applyFill="1" applyBorder="1" applyAlignment="1">
      <alignment vertical="center" shrinkToFit="1"/>
    </xf>
    <xf numFmtId="0" fontId="26" fillId="25" borderId="0" xfId="0" applyFont="1" applyFill="1" applyBorder="1">
      <alignment vertical="center"/>
    </xf>
    <xf numFmtId="0" fontId="26" fillId="25" borderId="0" xfId="49" applyFont="1" applyFill="1" applyBorder="1" applyAlignment="1">
      <alignment vertical="center"/>
    </xf>
    <xf numFmtId="38" fontId="26" fillId="25" borderId="0" xfId="0" applyNumberFormat="1" applyFont="1" applyFill="1" applyBorder="1">
      <alignment vertical="center"/>
    </xf>
    <xf numFmtId="49" fontId="26" fillId="25" borderId="43" xfId="0" applyNumberFormat="1" applyFont="1" applyFill="1" applyBorder="1" applyAlignment="1" applyProtection="1">
      <alignment horizontal="center" vertical="center"/>
    </xf>
    <xf numFmtId="0" fontId="26" fillId="25" borderId="0" xfId="0" applyFont="1" applyFill="1" applyBorder="1" applyAlignment="1" applyProtection="1">
      <alignment vertical="center"/>
    </xf>
    <xf numFmtId="177" fontId="26" fillId="25" borderId="14" xfId="33" applyNumberFormat="1" applyFont="1" applyFill="1" applyBorder="1" applyAlignment="1" applyProtection="1">
      <alignment vertical="center"/>
    </xf>
    <xf numFmtId="177" fontId="26" fillId="25" borderId="14" xfId="0" applyNumberFormat="1" applyFont="1" applyFill="1" applyBorder="1" applyAlignment="1" applyProtection="1">
      <alignment vertical="center"/>
    </xf>
    <xf numFmtId="0" fontId="26" fillId="25" borderId="17" xfId="0" applyFont="1" applyFill="1" applyBorder="1" applyAlignment="1" applyProtection="1">
      <alignment vertical="center"/>
    </xf>
    <xf numFmtId="177" fontId="26" fillId="25" borderId="43" xfId="0" applyNumberFormat="1" applyFont="1" applyFill="1" applyBorder="1" applyAlignment="1" applyProtection="1">
      <alignment vertical="center"/>
    </xf>
    <xf numFmtId="177" fontId="26" fillId="25" borderId="42" xfId="33" applyNumberFormat="1" applyFont="1" applyFill="1" applyBorder="1">
      <alignment vertical="center"/>
    </xf>
    <xf numFmtId="177" fontId="26" fillId="25" borderId="42" xfId="33" applyNumberFormat="1" applyFont="1" applyFill="1" applyBorder="1" applyAlignment="1">
      <alignment vertical="center"/>
    </xf>
    <xf numFmtId="0" fontId="32" fillId="25" borderId="0" xfId="48" applyNumberFormat="1" applyFont="1" applyFill="1" applyAlignment="1">
      <alignment vertical="center"/>
    </xf>
    <xf numFmtId="0" fontId="26" fillId="25" borderId="0" xfId="49" applyFont="1" applyFill="1"/>
    <xf numFmtId="0" fontId="26" fillId="25" borderId="0" xfId="48" applyFont="1" applyFill="1"/>
    <xf numFmtId="0" fontId="27" fillId="25" borderId="0" xfId="48" applyNumberFormat="1" applyFont="1" applyFill="1" applyAlignment="1">
      <alignment vertical="center"/>
    </xf>
    <xf numFmtId="0" fontId="26" fillId="25" borderId="0" xfId="48" applyNumberFormat="1" applyFont="1" applyFill="1" applyBorder="1" applyAlignment="1">
      <alignment horizontal="center" vertical="center"/>
    </xf>
    <xf numFmtId="0" fontId="24" fillId="25" borderId="0" xfId="47" applyFont="1" applyFill="1" applyBorder="1" applyAlignment="1">
      <alignment horizontal="center" vertical="center"/>
    </xf>
    <xf numFmtId="49" fontId="36" fillId="27" borderId="13" xfId="48" applyNumberFormat="1" applyFont="1" applyFill="1" applyBorder="1" applyAlignment="1">
      <alignment horizontal="center" vertical="center"/>
    </xf>
    <xf numFmtId="179" fontId="26" fillId="25" borderId="0" xfId="48" applyNumberFormat="1" applyFont="1" applyFill="1" applyAlignment="1">
      <alignment horizontal="center"/>
    </xf>
    <xf numFmtId="0" fontId="26" fillId="25" borderId="40" xfId="49" applyFont="1" applyFill="1" applyBorder="1" applyAlignment="1">
      <alignment vertical="center"/>
    </xf>
    <xf numFmtId="0" fontId="26" fillId="25" borderId="0" xfId="48" applyFont="1" applyFill="1" applyBorder="1"/>
    <xf numFmtId="179" fontId="32" fillId="25" borderId="0" xfId="48" applyNumberFormat="1" applyFont="1" applyFill="1" applyAlignment="1">
      <alignment horizontal="left" vertical="center"/>
    </xf>
    <xf numFmtId="0" fontId="26" fillId="25" borderId="0" xfId="49" applyFont="1" applyFill="1" applyAlignment="1">
      <alignment vertical="center"/>
    </xf>
    <xf numFmtId="0" fontId="26" fillId="25" borderId="0" xfId="48" applyFont="1" applyFill="1" applyAlignment="1">
      <alignment vertical="center"/>
    </xf>
    <xf numFmtId="179" fontId="26" fillId="25" borderId="0" xfId="48" applyNumberFormat="1" applyFont="1" applyFill="1" applyAlignment="1">
      <alignment horizontal="left" vertical="center"/>
    </xf>
    <xf numFmtId="181" fontId="26" fillId="25" borderId="19" xfId="48" applyNumberFormat="1" applyFont="1" applyFill="1" applyBorder="1" applyAlignment="1">
      <alignment vertical="center"/>
    </xf>
    <xf numFmtId="181" fontId="26" fillId="25" borderId="13" xfId="48" applyNumberFormat="1" applyFont="1" applyFill="1" applyBorder="1" applyAlignment="1">
      <alignment vertical="center"/>
    </xf>
    <xf numFmtId="0" fontId="26" fillId="25" borderId="16" xfId="48" applyFont="1" applyFill="1" applyBorder="1" applyAlignment="1">
      <alignment vertical="center"/>
    </xf>
    <xf numFmtId="0" fontId="24" fillId="25" borderId="0" xfId="0" applyFont="1" applyFill="1" applyProtection="1">
      <alignment vertical="center"/>
    </xf>
    <xf numFmtId="0" fontId="26" fillId="25" borderId="0" xfId="0" applyFont="1" applyFill="1" applyAlignment="1" applyProtection="1">
      <alignment horizontal="right" vertical="center"/>
    </xf>
    <xf numFmtId="0" fontId="34" fillId="27" borderId="52" xfId="0" applyFont="1" applyFill="1" applyBorder="1" applyAlignment="1" applyProtection="1">
      <alignment horizontal="distributed" vertical="center" justifyLastLine="1"/>
    </xf>
    <xf numFmtId="0" fontId="24" fillId="29" borderId="53" xfId="0" applyFont="1" applyFill="1" applyBorder="1" applyAlignment="1" applyProtection="1">
      <alignment horizontal="distributed" vertical="center" justifyLastLine="1"/>
    </xf>
    <xf numFmtId="0" fontId="24" fillId="29" borderId="54" xfId="0" applyFont="1" applyFill="1" applyBorder="1" applyAlignment="1" applyProtection="1">
      <alignment horizontal="distributed" vertical="center" justifyLastLine="1"/>
    </xf>
    <xf numFmtId="0" fontId="24" fillId="25" borderId="0" xfId="0" applyFont="1" applyFill="1" applyBorder="1" applyAlignment="1" applyProtection="1">
      <alignment horizontal="distributed" vertical="center" justifyLastLine="1"/>
    </xf>
    <xf numFmtId="0" fontId="24" fillId="25" borderId="0" xfId="0" applyFont="1" applyFill="1" applyBorder="1" applyProtection="1">
      <alignment vertical="center"/>
    </xf>
    <xf numFmtId="0" fontId="34" fillId="27" borderId="19" xfId="0" applyFont="1" applyFill="1" applyBorder="1" applyAlignment="1" applyProtection="1">
      <alignment horizontal="distributed" vertical="center" justifyLastLine="1"/>
    </xf>
    <xf numFmtId="0" fontId="24" fillId="29" borderId="41" xfId="0" applyFont="1" applyFill="1" applyBorder="1" applyAlignment="1" applyProtection="1">
      <alignment horizontal="distributed" vertical="center" justifyLastLine="1"/>
    </xf>
    <xf numFmtId="0" fontId="24" fillId="29" borderId="18" xfId="0" applyFont="1" applyFill="1" applyBorder="1" applyAlignment="1" applyProtection="1">
      <alignment horizontal="distributed" vertical="center" justifyLastLine="1"/>
    </xf>
    <xf numFmtId="0" fontId="24" fillId="25" borderId="52" xfId="0" applyFont="1" applyFill="1" applyBorder="1" applyProtection="1">
      <alignment vertical="center"/>
    </xf>
    <xf numFmtId="38" fontId="26" fillId="25" borderId="55" xfId="0" applyNumberFormat="1" applyFont="1" applyFill="1" applyBorder="1" applyProtection="1">
      <alignment vertical="center"/>
    </xf>
    <xf numFmtId="0" fontId="24" fillId="26" borderId="12" xfId="0" applyFont="1" applyFill="1" applyBorder="1" applyAlignment="1" applyProtection="1">
      <alignment horizontal="distributed" vertical="center" justifyLastLine="1"/>
    </xf>
    <xf numFmtId="38" fontId="26" fillId="25" borderId="42" xfId="0" applyNumberFormat="1" applyFont="1" applyFill="1" applyBorder="1" applyProtection="1">
      <alignment vertical="center"/>
    </xf>
    <xf numFmtId="0" fontId="34" fillId="27" borderId="40" xfId="0" applyFont="1" applyFill="1" applyBorder="1" applyAlignment="1" applyProtection="1">
      <alignment horizontal="distributed" vertical="center" justifyLastLine="1"/>
    </xf>
    <xf numFmtId="177" fontId="26" fillId="25" borderId="13" xfId="33" applyNumberFormat="1" applyFont="1" applyFill="1" applyBorder="1" applyProtection="1">
      <alignment vertical="center"/>
    </xf>
    <xf numFmtId="0" fontId="24" fillId="25" borderId="13" xfId="0" applyFont="1" applyFill="1" applyBorder="1" applyAlignment="1" applyProtection="1">
      <alignment vertical="center"/>
    </xf>
    <xf numFmtId="0" fontId="24" fillId="25" borderId="13" xfId="0" applyFont="1" applyFill="1" applyBorder="1" applyProtection="1">
      <alignment vertical="center"/>
    </xf>
    <xf numFmtId="0" fontId="26" fillId="25" borderId="13" xfId="0" applyFont="1" applyFill="1" applyBorder="1" applyProtection="1">
      <alignment vertical="center"/>
    </xf>
    <xf numFmtId="0" fontId="24" fillId="29" borderId="13" xfId="0" applyFont="1" applyFill="1" applyBorder="1" applyProtection="1">
      <alignment vertical="center"/>
    </xf>
    <xf numFmtId="38" fontId="26" fillId="28" borderId="56" xfId="33" applyFont="1" applyFill="1" applyBorder="1" applyProtection="1">
      <alignment vertical="center"/>
      <protection locked="0"/>
    </xf>
    <xf numFmtId="38" fontId="26" fillId="28" borderId="57" xfId="33" applyFont="1" applyFill="1" applyBorder="1" applyProtection="1">
      <alignment vertical="center"/>
      <protection locked="0"/>
    </xf>
    <xf numFmtId="38" fontId="26" fillId="28" borderId="58" xfId="33" applyFont="1" applyFill="1" applyBorder="1" applyProtection="1">
      <alignment vertical="center"/>
      <protection locked="0"/>
    </xf>
    <xf numFmtId="38" fontId="26" fillId="28" borderId="59" xfId="33" applyFont="1" applyFill="1" applyBorder="1" applyProtection="1">
      <alignment vertical="center"/>
      <protection locked="0"/>
    </xf>
    <xf numFmtId="38" fontId="26" fillId="28" borderId="60" xfId="33" applyFont="1" applyFill="1" applyBorder="1" applyProtection="1">
      <alignment vertical="center"/>
      <protection locked="0"/>
    </xf>
    <xf numFmtId="38" fontId="26" fillId="28" borderId="52" xfId="33" applyFont="1" applyFill="1" applyBorder="1" applyProtection="1">
      <alignment vertical="center"/>
      <protection locked="0"/>
    </xf>
    <xf numFmtId="38" fontId="26" fillId="28" borderId="61" xfId="33" applyFont="1" applyFill="1" applyBorder="1" applyProtection="1">
      <alignment vertical="center"/>
      <protection locked="0"/>
    </xf>
    <xf numFmtId="38" fontId="26" fillId="28" borderId="62" xfId="33" applyFont="1" applyFill="1" applyBorder="1" applyProtection="1">
      <alignment vertical="center"/>
      <protection locked="0"/>
    </xf>
    <xf numFmtId="177" fontId="26" fillId="28" borderId="56" xfId="33" applyNumberFormat="1" applyFont="1" applyFill="1" applyBorder="1" applyProtection="1">
      <alignment vertical="center"/>
      <protection locked="0"/>
    </xf>
    <xf numFmtId="0" fontId="34" fillId="27" borderId="42" xfId="0" applyFont="1" applyFill="1" applyBorder="1" applyProtection="1">
      <alignment vertical="center"/>
    </xf>
    <xf numFmtId="0" fontId="34" fillId="27" borderId="43" xfId="0" applyFont="1" applyFill="1" applyBorder="1" applyProtection="1">
      <alignment vertical="center"/>
    </xf>
    <xf numFmtId="0" fontId="36" fillId="27" borderId="20" xfId="46" applyNumberFormat="1" applyFont="1" applyFill="1" applyBorder="1" applyAlignment="1">
      <alignment horizontal="center" vertical="center"/>
    </xf>
    <xf numFmtId="0" fontId="36" fillId="27" borderId="19" xfId="46" applyNumberFormat="1" applyFont="1" applyFill="1" applyBorder="1" applyAlignment="1">
      <alignment horizontal="center" vertical="center"/>
    </xf>
    <xf numFmtId="179" fontId="26" fillId="25" borderId="13" xfId="48" applyNumberFormat="1" applyFont="1" applyFill="1" applyBorder="1" applyAlignment="1">
      <alignment horizontal="center" vertical="center"/>
    </xf>
    <xf numFmtId="183" fontId="26" fillId="25" borderId="13" xfId="48" applyNumberFormat="1" applyFont="1" applyFill="1" applyBorder="1"/>
    <xf numFmtId="183" fontId="26" fillId="25" borderId="0" xfId="48" applyNumberFormat="1" applyFont="1" applyFill="1"/>
    <xf numFmtId="177" fontId="24" fillId="25" borderId="0" xfId="0" applyNumberFormat="1" applyFont="1" applyFill="1">
      <alignment vertical="center"/>
    </xf>
    <xf numFmtId="38" fontId="37" fillId="25" borderId="43" xfId="0" applyNumberFormat="1" applyFont="1" applyFill="1" applyBorder="1" applyAlignment="1" applyProtection="1">
      <alignment vertical="center"/>
    </xf>
    <xf numFmtId="38" fontId="37" fillId="25" borderId="14" xfId="0" applyNumberFormat="1" applyFont="1" applyFill="1" applyBorder="1" applyAlignment="1" applyProtection="1">
      <alignment vertical="center"/>
    </xf>
    <xf numFmtId="49" fontId="26" fillId="0" borderId="64" xfId="48" applyNumberFormat="1" applyFont="1" applyFill="1" applyBorder="1" applyAlignment="1" applyProtection="1">
      <alignment horizontal="center" vertical="center"/>
    </xf>
    <xf numFmtId="38" fontId="26" fillId="0" borderId="65" xfId="0" applyNumberFormat="1" applyFont="1" applyFill="1" applyBorder="1" applyProtection="1">
      <alignment vertical="center"/>
    </xf>
    <xf numFmtId="49" fontId="26" fillId="0" borderId="66" xfId="48" applyNumberFormat="1" applyFont="1" applyFill="1" applyBorder="1" applyAlignment="1" applyProtection="1">
      <alignment horizontal="center" vertical="center"/>
    </xf>
    <xf numFmtId="38" fontId="26" fillId="0" borderId="67" xfId="0" applyNumberFormat="1" applyFont="1" applyFill="1" applyBorder="1" applyProtection="1">
      <alignment vertical="center"/>
    </xf>
    <xf numFmtId="0" fontId="26" fillId="0" borderId="68" xfId="42" applyFont="1" applyFill="1" applyBorder="1" applyAlignment="1" applyProtection="1">
      <alignment horizontal="left" vertical="center"/>
    </xf>
    <xf numFmtId="0" fontId="26" fillId="0" borderId="69" xfId="42" applyFont="1" applyFill="1" applyBorder="1" applyAlignment="1" applyProtection="1">
      <alignment horizontal="left" vertical="center"/>
    </xf>
    <xf numFmtId="38" fontId="26" fillId="0" borderId="70" xfId="0" applyNumberFormat="1" applyFont="1" applyFill="1" applyBorder="1" applyProtection="1">
      <alignment vertical="center"/>
    </xf>
    <xf numFmtId="38" fontId="26" fillId="0" borderId="71" xfId="0" applyNumberFormat="1" applyFont="1" applyFill="1" applyBorder="1" applyProtection="1">
      <alignment vertical="center"/>
    </xf>
    <xf numFmtId="38" fontId="26" fillId="0" borderId="72" xfId="33" applyFont="1" applyFill="1" applyBorder="1" applyProtection="1">
      <alignment vertical="center"/>
      <protection locked="0"/>
    </xf>
    <xf numFmtId="38" fontId="26" fillId="0" borderId="73" xfId="33" applyFont="1" applyFill="1" applyBorder="1" applyProtection="1">
      <alignment vertical="center"/>
      <protection locked="0"/>
    </xf>
    <xf numFmtId="49" fontId="26" fillId="0" borderId="74" xfId="46" applyNumberFormat="1" applyFont="1" applyFill="1" applyBorder="1" applyAlignment="1">
      <alignment horizontal="center" vertical="center"/>
    </xf>
    <xf numFmtId="0" fontId="26" fillId="0" borderId="75" xfId="49" applyFont="1" applyFill="1" applyBorder="1" applyAlignment="1">
      <alignment vertical="center"/>
    </xf>
    <xf numFmtId="3" fontId="26" fillId="0" borderId="76" xfId="46" applyNumberFormat="1" applyFont="1" applyFill="1" applyBorder="1" applyAlignment="1">
      <alignment vertical="center"/>
    </xf>
    <xf numFmtId="3" fontId="26" fillId="0" borderId="74" xfId="46" applyNumberFormat="1" applyFont="1" applyFill="1" applyBorder="1" applyAlignment="1">
      <alignment vertical="center"/>
    </xf>
    <xf numFmtId="3" fontId="26" fillId="0" borderId="75" xfId="46" applyNumberFormat="1" applyFont="1" applyFill="1" applyBorder="1" applyAlignment="1">
      <alignment vertical="center"/>
    </xf>
    <xf numFmtId="49" fontId="26" fillId="0" borderId="77" xfId="46" applyNumberFormat="1" applyFont="1" applyFill="1" applyBorder="1" applyAlignment="1">
      <alignment horizontal="center" vertical="center"/>
    </xf>
    <xf numFmtId="0" fontId="26" fillId="0" borderId="78" xfId="49" applyFont="1" applyFill="1" applyBorder="1" applyAlignment="1">
      <alignment vertical="center"/>
    </xf>
    <xf numFmtId="3" fontId="26" fillId="0" borderId="79" xfId="46" applyNumberFormat="1" applyFont="1" applyFill="1" applyBorder="1" applyAlignment="1">
      <alignment vertical="center"/>
    </xf>
    <xf numFmtId="3" fontId="26" fillId="0" borderId="77" xfId="46" applyNumberFormat="1" applyFont="1" applyFill="1" applyBorder="1" applyAlignment="1">
      <alignment vertical="center"/>
    </xf>
    <xf numFmtId="3" fontId="26" fillId="0" borderId="78" xfId="46" applyNumberFormat="1" applyFont="1" applyFill="1" applyBorder="1" applyAlignment="1">
      <alignment vertical="center"/>
    </xf>
    <xf numFmtId="49" fontId="26" fillId="29" borderId="77" xfId="46" applyNumberFormat="1" applyFont="1" applyFill="1" applyBorder="1" applyAlignment="1">
      <alignment horizontal="center" vertical="center"/>
    </xf>
    <xf numFmtId="0" fontId="26" fillId="29" borderId="78" xfId="49" applyFont="1" applyFill="1" applyBorder="1" applyAlignment="1">
      <alignment vertical="center"/>
    </xf>
    <xf numFmtId="3" fontId="26" fillId="29" borderId="79" xfId="46" applyNumberFormat="1" applyFont="1" applyFill="1" applyBorder="1" applyAlignment="1">
      <alignment vertical="center"/>
    </xf>
    <xf numFmtId="3" fontId="26" fillId="29" borderId="77" xfId="46" applyNumberFormat="1" applyFont="1" applyFill="1" applyBorder="1" applyAlignment="1">
      <alignment vertical="center"/>
    </xf>
    <xf numFmtId="3" fontId="26" fillId="29" borderId="78" xfId="46" applyNumberFormat="1" applyFont="1" applyFill="1" applyBorder="1" applyAlignment="1">
      <alignment vertical="center"/>
    </xf>
    <xf numFmtId="0" fontId="26" fillId="29" borderId="80" xfId="49" applyFont="1" applyFill="1" applyBorder="1" applyAlignment="1">
      <alignment vertical="center"/>
    </xf>
    <xf numFmtId="3" fontId="26" fillId="29" borderId="81" xfId="46" applyNumberFormat="1" applyFont="1" applyFill="1" applyBorder="1" applyAlignment="1">
      <alignment vertical="center"/>
    </xf>
    <xf numFmtId="3" fontId="26" fillId="29" borderId="82" xfId="46" applyNumberFormat="1" applyFont="1" applyFill="1" applyBorder="1" applyAlignment="1">
      <alignment vertical="center"/>
    </xf>
    <xf numFmtId="3" fontId="26" fillId="29" borderId="80" xfId="46" applyNumberFormat="1" applyFont="1" applyFill="1" applyBorder="1" applyAlignment="1">
      <alignment vertical="center"/>
    </xf>
    <xf numFmtId="49" fontId="26" fillId="0" borderId="45" xfId="46" applyNumberFormat="1" applyFont="1" applyFill="1" applyBorder="1" applyAlignment="1">
      <alignment horizontal="center" vertical="center"/>
    </xf>
    <xf numFmtId="49" fontId="26" fillId="29" borderId="45" xfId="46" applyNumberFormat="1" applyFont="1" applyFill="1" applyBorder="1" applyAlignment="1">
      <alignment horizontal="center" vertical="center"/>
    </xf>
    <xf numFmtId="49" fontId="26" fillId="0" borderId="83" xfId="0" applyNumberFormat="1" applyFont="1" applyFill="1" applyBorder="1" applyAlignment="1">
      <alignment horizontal="center" vertical="center"/>
    </xf>
    <xf numFmtId="38" fontId="26" fillId="0" borderId="84" xfId="33" applyFont="1" applyFill="1" applyBorder="1" applyAlignment="1"/>
    <xf numFmtId="177" fontId="26" fillId="0" borderId="84" xfId="44" applyNumberFormat="1" applyFont="1" applyFill="1" applyBorder="1" applyAlignment="1">
      <alignment vertical="center"/>
    </xf>
    <xf numFmtId="177" fontId="26" fillId="0" borderId="85" xfId="33" applyNumberFormat="1" applyFont="1" applyFill="1" applyBorder="1" applyAlignment="1">
      <alignment vertical="center"/>
    </xf>
    <xf numFmtId="49" fontId="26" fillId="0" borderId="86" xfId="0" applyNumberFormat="1" applyFont="1" applyFill="1" applyBorder="1" applyAlignment="1">
      <alignment horizontal="center" vertical="center"/>
    </xf>
    <xf numFmtId="38" fontId="26" fillId="0" borderId="87" xfId="33" applyFont="1" applyFill="1" applyBorder="1" applyAlignment="1"/>
    <xf numFmtId="177" fontId="26" fillId="0" borderId="87" xfId="44" applyNumberFormat="1" applyFont="1" applyFill="1" applyBorder="1" applyAlignment="1">
      <alignment vertical="center"/>
    </xf>
    <xf numFmtId="177" fontId="26" fillId="0" borderId="88" xfId="33" applyNumberFormat="1" applyFont="1" applyFill="1" applyBorder="1" applyAlignment="1">
      <alignment vertical="center"/>
    </xf>
    <xf numFmtId="38" fontId="26" fillId="30" borderId="87" xfId="33" applyFont="1" applyFill="1" applyBorder="1" applyAlignment="1"/>
    <xf numFmtId="0" fontId="39" fillId="25" borderId="0" xfId="0" applyFont="1" applyFill="1" applyAlignment="1">
      <alignment horizontal="center" vertical="center"/>
    </xf>
    <xf numFmtId="49" fontId="26" fillId="0" borderId="89" xfId="0" applyNumberFormat="1" applyFont="1" applyFill="1" applyBorder="1" applyAlignment="1">
      <alignment horizontal="center" vertical="center"/>
    </xf>
    <xf numFmtId="0" fontId="26" fillId="0" borderId="44" xfId="49" applyFont="1" applyFill="1" applyBorder="1" applyAlignment="1">
      <alignment vertical="center"/>
    </xf>
    <xf numFmtId="38" fontId="26" fillId="0" borderId="89" xfId="0" applyNumberFormat="1" applyFont="1" applyFill="1" applyBorder="1" applyAlignment="1">
      <alignment vertical="center" shrinkToFit="1"/>
    </xf>
    <xf numFmtId="38" fontId="26" fillId="0" borderId="74" xfId="0" applyNumberFormat="1" applyFont="1" applyFill="1" applyBorder="1" applyAlignment="1">
      <alignment vertical="center" shrinkToFit="1"/>
    </xf>
    <xf numFmtId="38" fontId="26" fillId="0" borderId="90" xfId="0" applyNumberFormat="1" applyFont="1" applyFill="1" applyBorder="1" applyAlignment="1">
      <alignment vertical="center" shrinkToFit="1"/>
    </xf>
    <xf numFmtId="38" fontId="26" fillId="0" borderId="91" xfId="0" applyNumberFormat="1" applyFont="1" applyFill="1" applyBorder="1" applyAlignment="1">
      <alignment vertical="center" shrinkToFit="1"/>
    </xf>
    <xf numFmtId="38" fontId="26" fillId="0" borderId="44" xfId="0" applyNumberFormat="1" applyFont="1" applyFill="1" applyBorder="1" applyAlignment="1">
      <alignment vertical="center" shrinkToFit="1"/>
    </xf>
    <xf numFmtId="49" fontId="26" fillId="0" borderId="92" xfId="0" applyNumberFormat="1" applyFont="1" applyFill="1" applyBorder="1" applyAlignment="1">
      <alignment horizontal="center" vertical="center"/>
    </xf>
    <xf numFmtId="0" fontId="26" fillId="0" borderId="45" xfId="49" applyFont="1" applyFill="1" applyBorder="1" applyAlignment="1">
      <alignment vertical="center"/>
    </xf>
    <xf numFmtId="38" fontId="26" fillId="0" borderId="92" xfId="0" applyNumberFormat="1" applyFont="1" applyFill="1" applyBorder="1" applyAlignment="1">
      <alignment vertical="center" shrinkToFit="1"/>
    </xf>
    <xf numFmtId="38" fontId="26" fillId="0" borderId="77" xfId="0" applyNumberFormat="1" applyFont="1" applyFill="1" applyBorder="1" applyAlignment="1">
      <alignment vertical="center" shrinkToFit="1"/>
    </xf>
    <xf numFmtId="38" fontId="26" fillId="0" borderId="93" xfId="0" applyNumberFormat="1" applyFont="1" applyFill="1" applyBorder="1" applyAlignment="1">
      <alignment vertical="center" shrinkToFit="1"/>
    </xf>
    <xf numFmtId="38" fontId="26" fillId="0" borderId="51" xfId="0" applyNumberFormat="1" applyFont="1" applyFill="1" applyBorder="1" applyAlignment="1">
      <alignment vertical="center" shrinkToFit="1"/>
    </xf>
    <xf numFmtId="38" fontId="26" fillId="0" borderId="45" xfId="0" applyNumberFormat="1" applyFont="1" applyFill="1" applyBorder="1" applyAlignment="1">
      <alignment vertical="center" shrinkToFit="1"/>
    </xf>
    <xf numFmtId="0" fontId="26" fillId="0" borderId="94" xfId="49" applyFont="1" applyFill="1" applyBorder="1" applyAlignment="1">
      <alignment vertical="center"/>
    </xf>
    <xf numFmtId="0" fontId="26" fillId="0" borderId="90" xfId="49" applyFont="1" applyFill="1" applyBorder="1" applyAlignment="1">
      <alignment vertical="center"/>
    </xf>
    <xf numFmtId="0" fontId="26" fillId="0" borderId="93" xfId="49" applyFont="1" applyFill="1" applyBorder="1" applyAlignment="1">
      <alignment vertical="center"/>
    </xf>
    <xf numFmtId="0" fontId="26" fillId="0" borderId="48" xfId="42" applyFont="1" applyFill="1" applyBorder="1" applyAlignment="1">
      <alignment horizontal="left" vertical="center"/>
    </xf>
    <xf numFmtId="0" fontId="26" fillId="0" borderId="49" xfId="42" applyFont="1" applyFill="1" applyBorder="1" applyAlignment="1">
      <alignment horizontal="left" vertical="center"/>
    </xf>
    <xf numFmtId="49" fontId="26" fillId="0" borderId="74" xfId="0" applyNumberFormat="1" applyFont="1" applyFill="1" applyBorder="1" applyAlignment="1">
      <alignment horizontal="center" vertical="center"/>
    </xf>
    <xf numFmtId="177" fontId="26" fillId="0" borderId="74" xfId="33" applyNumberFormat="1" applyFont="1" applyFill="1" applyBorder="1">
      <alignment vertical="center"/>
    </xf>
    <xf numFmtId="177" fontId="26" fillId="0" borderId="74" xfId="33" applyNumberFormat="1" applyFont="1" applyFill="1" applyBorder="1" applyAlignment="1">
      <alignment vertical="center"/>
    </xf>
    <xf numFmtId="49" fontId="26" fillId="0" borderId="77" xfId="0" applyNumberFormat="1" applyFont="1" applyFill="1" applyBorder="1" applyAlignment="1">
      <alignment horizontal="center" vertical="center"/>
    </xf>
    <xf numFmtId="177" fontId="26" fillId="0" borderId="77" xfId="33" applyNumberFormat="1" applyFont="1" applyFill="1" applyBorder="1">
      <alignment vertical="center"/>
    </xf>
    <xf numFmtId="177" fontId="26" fillId="0" borderId="77" xfId="33" applyNumberFormat="1" applyFont="1" applyFill="1" applyBorder="1" applyAlignment="1">
      <alignment vertical="center"/>
    </xf>
    <xf numFmtId="0" fontId="26" fillId="0" borderId="45" xfId="42" applyFont="1" applyFill="1" applyBorder="1" applyAlignment="1">
      <alignment horizontal="left" vertical="center"/>
    </xf>
    <xf numFmtId="0" fontId="36" fillId="27" borderId="41" xfId="48" applyFont="1" applyFill="1" applyBorder="1" applyAlignment="1">
      <alignment horizontal="distributed" vertical="center" wrapText="1"/>
    </xf>
    <xf numFmtId="49" fontId="26" fillId="0" borderId="74" xfId="47" applyNumberFormat="1" applyFont="1" applyFill="1" applyBorder="1" applyAlignment="1">
      <alignment horizontal="center" vertical="center"/>
    </xf>
    <xf numFmtId="183" fontId="26" fillId="0" borderId="74" xfId="33" applyNumberFormat="1" applyFont="1" applyFill="1" applyBorder="1" applyAlignment="1">
      <alignment vertical="center"/>
    </xf>
    <xf numFmtId="49" fontId="26" fillId="0" borderId="77" xfId="47" applyNumberFormat="1" applyFont="1" applyFill="1" applyBorder="1" applyAlignment="1">
      <alignment horizontal="center" vertical="center"/>
    </xf>
    <xf numFmtId="183" fontId="26" fillId="0" borderId="77" xfId="33" applyNumberFormat="1" applyFont="1" applyFill="1" applyBorder="1" applyAlignment="1">
      <alignment vertical="center"/>
    </xf>
    <xf numFmtId="49" fontId="26" fillId="0" borderId="13" xfId="47" applyNumberFormat="1" applyFont="1" applyFill="1" applyBorder="1" applyAlignment="1">
      <alignment horizontal="center" vertical="center"/>
    </xf>
    <xf numFmtId="0" fontId="26" fillId="0" borderId="40" xfId="49" applyFont="1" applyFill="1" applyBorder="1" applyAlignment="1">
      <alignment vertical="center"/>
    </xf>
    <xf numFmtId="183" fontId="26" fillId="0" borderId="13" xfId="33" applyNumberFormat="1" applyFont="1" applyFill="1" applyBorder="1" applyAlignment="1">
      <alignment vertical="center"/>
    </xf>
    <xf numFmtId="49" fontId="26" fillId="0" borderId="82" xfId="47" applyNumberFormat="1" applyFont="1" applyFill="1" applyBorder="1" applyAlignment="1">
      <alignment horizontal="center" vertical="center"/>
    </xf>
    <xf numFmtId="183" fontId="26" fillId="0" borderId="82" xfId="33" applyNumberFormat="1" applyFont="1" applyFill="1" applyBorder="1" applyAlignment="1">
      <alignment vertical="center"/>
    </xf>
    <xf numFmtId="0" fontId="36" fillId="27" borderId="42" xfId="48" applyFont="1" applyFill="1" applyBorder="1" applyAlignment="1">
      <alignment horizontal="distributed" vertical="center" wrapText="1"/>
    </xf>
    <xf numFmtId="49" fontId="26" fillId="0" borderId="74" xfId="45" applyNumberFormat="1" applyFont="1" applyFill="1" applyBorder="1" applyAlignment="1">
      <alignment horizontal="center" vertical="center"/>
    </xf>
    <xf numFmtId="0" fontId="26" fillId="0" borderId="74" xfId="49" applyFont="1" applyFill="1" applyBorder="1" applyAlignment="1">
      <alignment vertical="center"/>
    </xf>
    <xf numFmtId="181" fontId="26" fillId="0" borderId="74" xfId="48" applyNumberFormat="1" applyFont="1" applyFill="1" applyBorder="1" applyAlignment="1">
      <alignment vertical="center"/>
    </xf>
    <xf numFmtId="181" fontId="26" fillId="0" borderId="44" xfId="48" applyNumberFormat="1" applyFont="1" applyFill="1" applyBorder="1" applyAlignment="1">
      <alignment vertical="center"/>
    </xf>
    <xf numFmtId="49" fontId="26" fillId="0" borderId="77" xfId="45" applyNumberFormat="1" applyFont="1" applyFill="1" applyBorder="1" applyAlignment="1">
      <alignment horizontal="center" vertical="center"/>
    </xf>
    <xf numFmtId="0" fontId="26" fillId="0" borderId="77" xfId="49" applyFont="1" applyFill="1" applyBorder="1" applyAlignment="1">
      <alignment vertical="center"/>
    </xf>
    <xf numFmtId="181" fontId="26" fillId="0" borderId="77" xfId="48" applyNumberFormat="1" applyFont="1" applyFill="1" applyBorder="1" applyAlignment="1">
      <alignment vertical="center"/>
    </xf>
    <xf numFmtId="181" fontId="26" fillId="0" borderId="45" xfId="48" applyNumberFormat="1" applyFont="1" applyFill="1" applyBorder="1" applyAlignment="1">
      <alignment vertical="center"/>
    </xf>
    <xf numFmtId="49" fontId="26" fillId="0" borderId="45" xfId="45" applyNumberFormat="1" applyFont="1" applyFill="1" applyBorder="1" applyAlignment="1">
      <alignment horizontal="center" vertical="center"/>
    </xf>
    <xf numFmtId="0" fontId="26" fillId="28" borderId="40" xfId="49" applyFont="1" applyFill="1" applyBorder="1" applyAlignment="1">
      <alignment vertical="center"/>
    </xf>
    <xf numFmtId="0" fontId="26" fillId="28" borderId="22" xfId="49" applyFont="1" applyFill="1" applyBorder="1" applyAlignment="1">
      <alignment vertical="center"/>
    </xf>
    <xf numFmtId="177" fontId="26" fillId="25" borderId="18" xfId="48" applyNumberFormat="1" applyFont="1" applyFill="1" applyBorder="1" applyAlignment="1">
      <alignment vertical="center"/>
    </xf>
    <xf numFmtId="0" fontId="26" fillId="25" borderId="12" xfId="48" applyFont="1" applyFill="1" applyBorder="1" applyAlignment="1">
      <alignment vertical="center"/>
    </xf>
    <xf numFmtId="0" fontId="26" fillId="0" borderId="95" xfId="49" applyFont="1" applyFill="1" applyBorder="1" applyAlignment="1">
      <alignment vertical="center"/>
    </xf>
    <xf numFmtId="0" fontId="26" fillId="0" borderId="69" xfId="49" applyFont="1" applyFill="1" applyBorder="1" applyAlignment="1">
      <alignment vertical="center"/>
    </xf>
    <xf numFmtId="38" fontId="26" fillId="0" borderId="83" xfId="33" applyFont="1" applyFill="1" applyBorder="1" applyAlignment="1"/>
    <xf numFmtId="38" fontId="26" fillId="0" borderId="85" xfId="33" applyFont="1" applyFill="1" applyBorder="1" applyAlignment="1"/>
    <xf numFmtId="38" fontId="26" fillId="0" borderId="86" xfId="33" applyFont="1" applyFill="1" applyBorder="1" applyAlignment="1"/>
    <xf numFmtId="38" fontId="26" fillId="0" borderId="88" xfId="33" applyFont="1" applyFill="1" applyBorder="1" applyAlignment="1"/>
    <xf numFmtId="177" fontId="26" fillId="0" borderId="96" xfId="44" applyNumberFormat="1" applyFont="1" applyFill="1" applyBorder="1" applyAlignment="1">
      <alignment vertical="center"/>
    </xf>
    <xf numFmtId="177" fontId="26" fillId="0" borderId="71" xfId="44" applyNumberFormat="1" applyFont="1" applyFill="1" applyBorder="1" applyAlignment="1">
      <alignment vertical="center"/>
    </xf>
    <xf numFmtId="38" fontId="26" fillId="0" borderId="97" xfId="33" applyFont="1" applyFill="1" applyBorder="1" applyAlignment="1">
      <alignment vertical="center"/>
    </xf>
    <xf numFmtId="38" fontId="26" fillId="0" borderId="98" xfId="33" applyFont="1" applyFill="1" applyBorder="1" applyAlignment="1">
      <alignment vertical="center"/>
    </xf>
    <xf numFmtId="0" fontId="40" fillId="25" borderId="0" xfId="0" applyFont="1" applyFill="1" applyAlignment="1">
      <alignment horizontal="center" vertical="center"/>
    </xf>
    <xf numFmtId="183" fontId="26" fillId="0" borderId="13" xfId="48" applyNumberFormat="1" applyFont="1" applyFill="1" applyBorder="1"/>
    <xf numFmtId="38" fontId="26" fillId="28" borderId="87" xfId="33" applyFont="1" applyFill="1" applyBorder="1" applyAlignment="1"/>
    <xf numFmtId="49" fontId="26" fillId="32" borderId="42" xfId="0" applyNumberFormat="1" applyFont="1" applyFill="1" applyBorder="1" applyAlignment="1" applyProtection="1">
      <alignment horizontal="center" vertical="center"/>
    </xf>
    <xf numFmtId="0" fontId="26" fillId="32" borderId="12" xfId="0" applyFont="1" applyFill="1" applyBorder="1" applyAlignment="1" applyProtection="1">
      <alignment vertical="center"/>
    </xf>
    <xf numFmtId="0" fontId="26" fillId="32" borderId="15" xfId="0" applyFont="1" applyFill="1" applyBorder="1" applyAlignment="1" applyProtection="1">
      <alignment vertical="center"/>
    </xf>
    <xf numFmtId="38" fontId="37" fillId="32" borderId="42" xfId="0" applyNumberFormat="1" applyFont="1" applyFill="1" applyBorder="1" applyAlignment="1" applyProtection="1">
      <alignment vertical="center"/>
    </xf>
    <xf numFmtId="38" fontId="37" fillId="32" borderId="16" xfId="0" applyNumberFormat="1" applyFont="1" applyFill="1" applyBorder="1" applyAlignment="1" applyProtection="1">
      <alignment vertical="center"/>
    </xf>
    <xf numFmtId="177" fontId="26" fillId="32" borderId="16" xfId="0" applyNumberFormat="1" applyFont="1" applyFill="1" applyBorder="1" applyAlignment="1" applyProtection="1">
      <alignment vertical="center"/>
    </xf>
    <xf numFmtId="177" fontId="26" fillId="32" borderId="16" xfId="0" applyNumberFormat="1" applyFont="1" applyFill="1" applyBorder="1" applyAlignment="1" applyProtection="1">
      <alignment horizontal="right" vertical="center"/>
    </xf>
    <xf numFmtId="38" fontId="37" fillId="28" borderId="13" xfId="0" applyNumberFormat="1" applyFont="1" applyFill="1" applyBorder="1" applyAlignment="1" applyProtection="1">
      <alignment vertical="center"/>
    </xf>
    <xf numFmtId="38" fontId="37" fillId="28" borderId="22" xfId="0" applyNumberFormat="1" applyFont="1" applyFill="1" applyBorder="1" applyAlignment="1" applyProtection="1">
      <alignment vertical="center"/>
    </xf>
    <xf numFmtId="177" fontId="26" fillId="28" borderId="22" xfId="0" applyNumberFormat="1" applyFont="1" applyFill="1" applyBorder="1" applyAlignment="1" applyProtection="1">
      <alignment vertical="center"/>
    </xf>
    <xf numFmtId="177" fontId="26" fillId="28" borderId="22" xfId="0" applyNumberFormat="1" applyFont="1" applyFill="1" applyBorder="1" applyAlignment="1" applyProtection="1">
      <alignment horizontal="right" vertical="center"/>
    </xf>
    <xf numFmtId="177" fontId="26" fillId="28" borderId="22" xfId="33" applyNumberFormat="1" applyFont="1" applyFill="1" applyBorder="1" applyAlignment="1" applyProtection="1">
      <alignment vertical="center"/>
    </xf>
    <xf numFmtId="0" fontId="26" fillId="32" borderId="49" xfId="42" applyFont="1" applyFill="1" applyBorder="1" applyAlignment="1">
      <alignment horizontal="left" vertical="center"/>
    </xf>
    <xf numFmtId="49" fontId="26" fillId="32" borderId="77" xfId="0" applyNumberFormat="1" applyFont="1" applyFill="1" applyBorder="1" applyAlignment="1" applyProtection="1">
      <alignment horizontal="center" vertical="center"/>
    </xf>
    <xf numFmtId="0" fontId="26" fillId="32" borderId="45" xfId="0" applyFont="1" applyFill="1" applyBorder="1" applyAlignment="1" applyProtection="1">
      <alignment vertical="center"/>
    </xf>
    <xf numFmtId="0" fontId="26" fillId="32" borderId="49" xfId="0" applyFont="1" applyFill="1" applyBorder="1" applyAlignment="1" applyProtection="1">
      <alignment vertical="center"/>
    </xf>
    <xf numFmtId="38" fontId="37" fillId="32" borderId="77" xfId="0" applyNumberFormat="1" applyFont="1" applyFill="1" applyBorder="1" applyAlignment="1" applyProtection="1">
      <alignment vertical="center"/>
    </xf>
    <xf numFmtId="38" fontId="37" fillId="32" borderId="51" xfId="0" applyNumberFormat="1" applyFont="1" applyFill="1" applyBorder="1" applyAlignment="1" applyProtection="1">
      <alignment vertical="center"/>
    </xf>
    <xf numFmtId="177" fontId="26" fillId="32" borderId="51" xfId="33" applyNumberFormat="1" applyFont="1" applyFill="1" applyBorder="1" applyAlignment="1" applyProtection="1">
      <alignment vertical="center"/>
    </xf>
    <xf numFmtId="177" fontId="26" fillId="32" borderId="77" xfId="0" applyNumberFormat="1" applyFont="1" applyFill="1" applyBorder="1" applyAlignment="1" applyProtection="1">
      <alignment vertical="center"/>
    </xf>
    <xf numFmtId="177" fontId="26" fillId="32" borderId="51" xfId="0" applyNumberFormat="1" applyFont="1" applyFill="1" applyBorder="1" applyAlignment="1" applyProtection="1">
      <alignment vertical="center"/>
    </xf>
    <xf numFmtId="49" fontId="26" fillId="32" borderId="82" xfId="0" applyNumberFormat="1" applyFont="1" applyFill="1" applyBorder="1" applyAlignment="1" applyProtection="1">
      <alignment horizontal="center" vertical="center"/>
    </xf>
    <xf numFmtId="0" fontId="26" fillId="32" borderId="94" xfId="0" applyFont="1" applyFill="1" applyBorder="1" applyAlignment="1" applyProtection="1">
      <alignment vertical="center"/>
    </xf>
    <xf numFmtId="0" fontId="26" fillId="32" borderId="99" xfId="0" applyFont="1" applyFill="1" applyBorder="1" applyAlignment="1" applyProtection="1">
      <alignment vertical="center"/>
    </xf>
    <xf numFmtId="38" fontId="37" fillId="32" borderId="82" xfId="0" applyNumberFormat="1" applyFont="1" applyFill="1" applyBorder="1" applyAlignment="1" applyProtection="1">
      <alignment vertical="center"/>
    </xf>
    <xf numFmtId="38" fontId="37" fillId="32" borderId="47" xfId="0" applyNumberFormat="1" applyFont="1" applyFill="1" applyBorder="1" applyAlignment="1" applyProtection="1">
      <alignment vertical="center"/>
    </xf>
    <xf numFmtId="177" fontId="26" fillId="32" borderId="47" xfId="0" applyNumberFormat="1" applyFont="1" applyFill="1" applyBorder="1" applyAlignment="1" applyProtection="1">
      <alignment vertical="center"/>
    </xf>
    <xf numFmtId="177" fontId="26" fillId="32" borderId="82" xfId="0" applyNumberFormat="1" applyFont="1" applyFill="1" applyBorder="1" applyAlignment="1" applyProtection="1">
      <alignment vertical="center"/>
    </xf>
    <xf numFmtId="185" fontId="26" fillId="0" borderId="77" xfId="33" applyNumberFormat="1" applyFont="1" applyFill="1" applyBorder="1">
      <alignment vertical="center"/>
    </xf>
    <xf numFmtId="177" fontId="26" fillId="25" borderId="77" xfId="33" applyNumberFormat="1" applyFont="1" applyFill="1" applyBorder="1" applyAlignment="1">
      <alignment vertical="center"/>
    </xf>
    <xf numFmtId="0" fontId="41" fillId="25" borderId="10" xfId="0" applyFont="1" applyFill="1" applyBorder="1" applyAlignment="1">
      <alignment vertical="center" wrapText="1"/>
    </xf>
    <xf numFmtId="0" fontId="41" fillId="25" borderId="10" xfId="0" applyFont="1" applyFill="1" applyBorder="1">
      <alignment vertical="center"/>
    </xf>
    <xf numFmtId="0" fontId="41" fillId="25" borderId="10" xfId="0" applyFont="1" applyFill="1" applyBorder="1" applyAlignment="1" applyProtection="1">
      <alignment vertical="center" wrapText="1"/>
    </xf>
    <xf numFmtId="0" fontId="24" fillId="25" borderId="10" xfId="0" applyFont="1" applyFill="1" applyBorder="1" applyAlignment="1" applyProtection="1">
      <alignment vertical="center" wrapText="1"/>
    </xf>
    <xf numFmtId="0" fontId="45" fillId="25" borderId="10" xfId="0" applyFont="1" applyFill="1" applyBorder="1" applyAlignment="1" applyProtection="1">
      <alignment vertical="center" wrapText="1"/>
    </xf>
    <xf numFmtId="0" fontId="46" fillId="25" borderId="10" xfId="0" applyFont="1" applyFill="1" applyBorder="1" applyAlignment="1" applyProtection="1">
      <alignment vertical="center" wrapText="1"/>
    </xf>
    <xf numFmtId="0" fontId="47" fillId="25" borderId="10" xfId="0" applyFont="1" applyFill="1" applyBorder="1" applyAlignment="1" applyProtection="1">
      <alignment vertical="center" wrapText="1"/>
    </xf>
    <xf numFmtId="49" fontId="26" fillId="32" borderId="77" xfId="0" applyNumberFormat="1" applyFont="1" applyFill="1" applyBorder="1" applyAlignment="1">
      <alignment horizontal="center" vertical="center"/>
    </xf>
    <xf numFmtId="177" fontId="26" fillId="32" borderId="77" xfId="33" applyNumberFormat="1" applyFont="1" applyFill="1" applyBorder="1">
      <alignment vertical="center"/>
    </xf>
    <xf numFmtId="177" fontId="26" fillId="32" borderId="77" xfId="33" applyNumberFormat="1" applyFont="1" applyFill="1" applyBorder="1" applyAlignment="1">
      <alignment vertical="center"/>
    </xf>
    <xf numFmtId="185" fontId="26" fillId="32" borderId="77" xfId="33" applyNumberFormat="1" applyFont="1" applyFill="1" applyBorder="1">
      <alignment vertical="center"/>
    </xf>
    <xf numFmtId="0" fontId="26" fillId="32" borderId="45" xfId="42" applyFont="1" applyFill="1" applyBorder="1" applyAlignment="1">
      <alignment horizontal="left" vertical="center"/>
    </xf>
    <xf numFmtId="49" fontId="26" fillId="32" borderId="82" xfId="0" applyNumberFormat="1" applyFont="1" applyFill="1" applyBorder="1" applyAlignment="1">
      <alignment horizontal="center" vertical="center"/>
    </xf>
    <xf numFmtId="0" fontId="26" fillId="32" borderId="94" xfId="42" applyFont="1" applyFill="1" applyBorder="1" applyAlignment="1">
      <alignment horizontal="left" vertical="center"/>
    </xf>
    <xf numFmtId="177" fontId="26" fillId="32" borderId="82" xfId="33" applyNumberFormat="1" applyFont="1" applyFill="1" applyBorder="1">
      <alignment vertical="center"/>
    </xf>
    <xf numFmtId="177" fontId="26" fillId="32" borderId="82" xfId="33" applyNumberFormat="1" applyFont="1" applyFill="1" applyBorder="1" applyAlignment="1">
      <alignment vertical="center"/>
    </xf>
    <xf numFmtId="49" fontId="26" fillId="32" borderId="77" xfId="47" applyNumberFormat="1" applyFont="1" applyFill="1" applyBorder="1" applyAlignment="1">
      <alignment horizontal="center" vertical="center"/>
    </xf>
    <xf numFmtId="0" fontId="26" fillId="32" borderId="45" xfId="49" applyFont="1" applyFill="1" applyBorder="1" applyAlignment="1">
      <alignment vertical="center"/>
    </xf>
    <xf numFmtId="183" fontId="26" fillId="32" borderId="77" xfId="33" applyNumberFormat="1" applyFont="1" applyFill="1" applyBorder="1" applyAlignment="1">
      <alignment vertical="center"/>
    </xf>
    <xf numFmtId="49" fontId="26" fillId="32" borderId="82" xfId="47" applyNumberFormat="1" applyFont="1" applyFill="1" applyBorder="1" applyAlignment="1">
      <alignment horizontal="center" vertical="center"/>
    </xf>
    <xf numFmtId="0" fontId="26" fillId="32" borderId="94" xfId="49" applyFont="1" applyFill="1" applyBorder="1" applyAlignment="1">
      <alignment vertical="center"/>
    </xf>
    <xf numFmtId="183" fontId="26" fillId="32" borderId="82" xfId="33" applyNumberFormat="1" applyFont="1" applyFill="1" applyBorder="1" applyAlignment="1">
      <alignment vertical="center"/>
    </xf>
    <xf numFmtId="49" fontId="26" fillId="32" borderId="74" xfId="47" applyNumberFormat="1" applyFont="1" applyFill="1" applyBorder="1" applyAlignment="1">
      <alignment horizontal="center" vertical="center"/>
    </xf>
    <xf numFmtId="0" fontId="26" fillId="32" borderId="44" xfId="49" applyFont="1" applyFill="1" applyBorder="1" applyAlignment="1">
      <alignment vertical="center"/>
    </xf>
    <xf numFmtId="183" fontId="26" fillId="32" borderId="74" xfId="33" applyNumberFormat="1" applyFont="1" applyFill="1" applyBorder="1" applyAlignment="1">
      <alignment vertical="center"/>
    </xf>
    <xf numFmtId="49" fontId="26" fillId="32" borderId="13" xfId="47" applyNumberFormat="1" applyFont="1" applyFill="1" applyBorder="1" applyAlignment="1">
      <alignment horizontal="center" vertical="center"/>
    </xf>
    <xf numFmtId="0" fontId="26" fillId="32" borderId="40" xfId="49" applyFont="1" applyFill="1" applyBorder="1" applyAlignment="1">
      <alignment vertical="center"/>
    </xf>
    <xf numFmtId="183" fontId="26" fillId="32" borderId="13" xfId="33" applyNumberFormat="1" applyFont="1" applyFill="1" applyBorder="1" applyAlignment="1">
      <alignment vertical="center"/>
    </xf>
    <xf numFmtId="49" fontId="26" fillId="32" borderId="77" xfId="45" applyNumberFormat="1" applyFont="1" applyFill="1" applyBorder="1" applyAlignment="1">
      <alignment horizontal="center" vertical="center"/>
    </xf>
    <xf numFmtId="0" fontId="26" fillId="32" borderId="77" xfId="49" applyFont="1" applyFill="1" applyBorder="1" applyAlignment="1">
      <alignment vertical="center"/>
    </xf>
    <xf numFmtId="181" fontId="26" fillId="32" borderId="77" xfId="48" applyNumberFormat="1" applyFont="1" applyFill="1" applyBorder="1" applyAlignment="1">
      <alignment vertical="center"/>
    </xf>
    <xf numFmtId="181" fontId="26" fillId="32" borderId="45" xfId="48" applyNumberFormat="1" applyFont="1" applyFill="1" applyBorder="1" applyAlignment="1">
      <alignment vertical="center"/>
    </xf>
    <xf numFmtId="49" fontId="26" fillId="32" borderId="45" xfId="45" applyNumberFormat="1" applyFont="1" applyFill="1" applyBorder="1" applyAlignment="1">
      <alignment horizontal="center" vertical="center"/>
    </xf>
    <xf numFmtId="49" fontId="26" fillId="32" borderId="127" xfId="45" applyNumberFormat="1" applyFont="1" applyFill="1" applyBorder="1" applyAlignment="1">
      <alignment horizontal="center" vertical="center"/>
    </xf>
    <xf numFmtId="0" fontId="26" fillId="32" borderId="82" xfId="49" applyFont="1" applyFill="1" applyBorder="1" applyAlignment="1">
      <alignment vertical="center"/>
    </xf>
    <xf numFmtId="181" fontId="26" fillId="32" borderId="82" xfId="48" applyNumberFormat="1" applyFont="1" applyFill="1" applyBorder="1" applyAlignment="1">
      <alignment vertical="center"/>
    </xf>
    <xf numFmtId="181" fontId="26" fillId="32" borderId="127" xfId="48" applyNumberFormat="1" applyFont="1" applyFill="1" applyBorder="1" applyAlignment="1">
      <alignment vertical="center"/>
    </xf>
    <xf numFmtId="0" fontId="42" fillId="31" borderId="128" xfId="0" applyFont="1" applyFill="1" applyBorder="1">
      <alignment vertical="center"/>
    </xf>
    <xf numFmtId="0" fontId="48" fillId="31" borderId="129" xfId="0" applyFont="1" applyFill="1" applyBorder="1" applyAlignment="1">
      <alignment vertical="center"/>
    </xf>
    <xf numFmtId="0" fontId="46" fillId="25" borderId="0" xfId="0" applyFont="1" applyFill="1" applyProtection="1">
      <alignment vertical="center"/>
    </xf>
    <xf numFmtId="0" fontId="24" fillId="25" borderId="130" xfId="0" applyFont="1" applyFill="1" applyBorder="1">
      <alignment vertical="center"/>
    </xf>
    <xf numFmtId="0" fontId="24" fillId="25" borderId="132" xfId="0" applyFont="1" applyFill="1" applyBorder="1" applyAlignment="1" applyProtection="1">
      <alignment vertical="center" wrapText="1"/>
    </xf>
    <xf numFmtId="49" fontId="26" fillId="32" borderId="66" xfId="48" applyNumberFormat="1" applyFont="1" applyFill="1" applyBorder="1" applyAlignment="1" applyProtection="1">
      <alignment horizontal="center" vertical="center"/>
    </xf>
    <xf numFmtId="0" fontId="26" fillId="32" borderId="69" xfId="42" applyFont="1" applyFill="1" applyBorder="1" applyAlignment="1" applyProtection="1">
      <alignment horizontal="left" vertical="center"/>
    </xf>
    <xf numFmtId="38" fontId="26" fillId="32" borderId="73" xfId="33" applyFont="1" applyFill="1" applyBorder="1" applyProtection="1">
      <alignment vertical="center"/>
      <protection locked="0"/>
    </xf>
    <xf numFmtId="38" fontId="26" fillId="32" borderId="71" xfId="0" applyNumberFormat="1" applyFont="1" applyFill="1" applyBorder="1" applyProtection="1">
      <alignment vertical="center"/>
    </xf>
    <xf numFmtId="38" fontId="26" fillId="32" borderId="67" xfId="0" applyNumberFormat="1" applyFont="1" applyFill="1" applyBorder="1" applyProtection="1">
      <alignment vertical="center"/>
    </xf>
    <xf numFmtId="49" fontId="26" fillId="32" borderId="133" xfId="48" applyNumberFormat="1" applyFont="1" applyFill="1" applyBorder="1" applyAlignment="1" applyProtection="1">
      <alignment horizontal="center" vertical="center"/>
    </xf>
    <xf numFmtId="0" fontId="26" fillId="32" borderId="134" xfId="42" applyFont="1" applyFill="1" applyBorder="1" applyAlignment="1" applyProtection="1">
      <alignment horizontal="left" vertical="center"/>
    </xf>
    <xf numFmtId="38" fontId="26" fillId="32" borderId="135" xfId="33" applyFont="1" applyFill="1" applyBorder="1" applyProtection="1">
      <alignment vertical="center"/>
      <protection locked="0"/>
    </xf>
    <xf numFmtId="38" fontId="26" fillId="32" borderId="136" xfId="0" applyNumberFormat="1" applyFont="1" applyFill="1" applyBorder="1" applyProtection="1">
      <alignment vertical="center"/>
    </xf>
    <xf numFmtId="38" fontId="26" fillId="32" borderId="137" xfId="0" applyNumberFormat="1" applyFont="1" applyFill="1" applyBorder="1" applyProtection="1">
      <alignment vertical="center"/>
    </xf>
    <xf numFmtId="177" fontId="26" fillId="0" borderId="71" xfId="44" applyNumberFormat="1" applyFont="1" applyFill="1" applyBorder="1" applyAlignment="1">
      <alignment vertical="center" shrinkToFit="1"/>
    </xf>
    <xf numFmtId="177" fontId="26" fillId="0" borderId="87" xfId="44" applyNumberFormat="1" applyFont="1" applyFill="1" applyBorder="1" applyAlignment="1">
      <alignment vertical="center" shrinkToFit="1"/>
    </xf>
    <xf numFmtId="177" fontId="26" fillId="0" borderId="88" xfId="33" applyNumberFormat="1" applyFont="1" applyFill="1" applyBorder="1" applyAlignment="1">
      <alignment vertical="center" shrinkToFit="1"/>
    </xf>
    <xf numFmtId="49" fontId="26" fillId="32" borderId="86" xfId="0" applyNumberFormat="1" applyFont="1" applyFill="1" applyBorder="1" applyAlignment="1">
      <alignment horizontal="center" vertical="center"/>
    </xf>
    <xf numFmtId="0" fontId="26" fillId="32" borderId="69" xfId="49" applyFont="1" applyFill="1" applyBorder="1" applyAlignment="1">
      <alignment vertical="center"/>
    </xf>
    <xf numFmtId="38" fontId="26" fillId="32" borderId="86" xfId="33" applyFont="1" applyFill="1" applyBorder="1" applyAlignment="1"/>
    <xf numFmtId="38" fontId="26" fillId="32" borderId="87" xfId="33" applyFont="1" applyFill="1" applyBorder="1" applyAlignment="1"/>
    <xf numFmtId="38" fontId="26" fillId="32" borderId="88" xfId="33" applyFont="1" applyFill="1" applyBorder="1" applyAlignment="1"/>
    <xf numFmtId="38" fontId="26" fillId="32" borderId="98" xfId="33" applyFont="1" applyFill="1" applyBorder="1" applyAlignment="1">
      <alignment vertical="center"/>
    </xf>
    <xf numFmtId="177" fontId="26" fillId="32" borderId="71" xfId="44" applyNumberFormat="1" applyFont="1" applyFill="1" applyBorder="1" applyAlignment="1">
      <alignment vertical="center"/>
    </xf>
    <xf numFmtId="177" fontId="26" fillId="32" borderId="87" xfId="44" applyNumberFormat="1" applyFont="1" applyFill="1" applyBorder="1" applyAlignment="1">
      <alignment vertical="center"/>
    </xf>
    <xf numFmtId="177" fontId="26" fillId="32" borderId="88" xfId="33" applyNumberFormat="1" applyFont="1" applyFill="1" applyBorder="1" applyAlignment="1">
      <alignment vertical="center"/>
    </xf>
    <xf numFmtId="177" fontId="26" fillId="32" borderId="71" xfId="44" applyNumberFormat="1" applyFont="1" applyFill="1" applyBorder="1" applyAlignment="1">
      <alignment vertical="center" shrinkToFit="1"/>
    </xf>
    <xf numFmtId="177" fontId="26" fillId="32" borderId="87" xfId="44" applyNumberFormat="1" applyFont="1" applyFill="1" applyBorder="1" applyAlignment="1">
      <alignment vertical="center" shrinkToFit="1"/>
    </xf>
    <xf numFmtId="177" fontId="26" fillId="32" borderId="88" xfId="33" applyNumberFormat="1" applyFont="1" applyFill="1" applyBorder="1" applyAlignment="1">
      <alignment vertical="center" shrinkToFit="1"/>
    </xf>
    <xf numFmtId="0" fontId="26" fillId="32" borderId="69" xfId="49" applyFont="1" applyFill="1" applyBorder="1" applyAlignment="1">
      <alignment vertical="center" shrinkToFit="1"/>
    </xf>
    <xf numFmtId="49" fontId="26" fillId="32" borderId="138" xfId="0" applyNumberFormat="1" applyFont="1" applyFill="1" applyBorder="1" applyAlignment="1">
      <alignment horizontal="center" vertical="center"/>
    </xf>
    <xf numFmtId="0" fontId="26" fillId="32" borderId="139" xfId="49" applyFont="1" applyFill="1" applyBorder="1" applyAlignment="1">
      <alignment vertical="center"/>
    </xf>
    <xf numFmtId="38" fontId="26" fillId="32" borderId="138" xfId="33" applyFont="1" applyFill="1" applyBorder="1" applyAlignment="1"/>
    <xf numFmtId="38" fontId="26" fillId="32" borderId="140" xfId="33" applyFont="1" applyFill="1" applyBorder="1" applyAlignment="1"/>
    <xf numFmtId="38" fontId="26" fillId="32" borderId="141" xfId="33" applyFont="1" applyFill="1" applyBorder="1" applyAlignment="1"/>
    <xf numFmtId="38" fontId="26" fillId="32" borderId="142" xfId="33" applyFont="1" applyFill="1" applyBorder="1" applyAlignment="1">
      <alignment vertical="center"/>
    </xf>
    <xf numFmtId="177" fontId="26" fillId="32" borderId="143" xfId="44" applyNumberFormat="1" applyFont="1" applyFill="1" applyBorder="1" applyAlignment="1">
      <alignment vertical="center" shrinkToFit="1"/>
    </xf>
    <xf numFmtId="177" fontId="26" fillId="32" borderId="140" xfId="44" applyNumberFormat="1" applyFont="1" applyFill="1" applyBorder="1" applyAlignment="1">
      <alignment vertical="center" shrinkToFit="1"/>
    </xf>
    <xf numFmtId="177" fontId="26" fillId="32" borderId="141" xfId="33" applyNumberFormat="1" applyFont="1" applyFill="1" applyBorder="1" applyAlignment="1">
      <alignment vertical="center" shrinkToFit="1"/>
    </xf>
    <xf numFmtId="49" fontId="26" fillId="32" borderId="92" xfId="0" applyNumberFormat="1" applyFont="1" applyFill="1" applyBorder="1" applyAlignment="1">
      <alignment horizontal="center" vertical="center"/>
    </xf>
    <xf numFmtId="38" fontId="26" fillId="32" borderId="92" xfId="0" applyNumberFormat="1" applyFont="1" applyFill="1" applyBorder="1" applyAlignment="1">
      <alignment vertical="center" shrinkToFit="1"/>
    </xf>
    <xf numFmtId="38" fontId="26" fillId="32" borderId="77" xfId="0" applyNumberFormat="1" applyFont="1" applyFill="1" applyBorder="1" applyAlignment="1">
      <alignment vertical="center" shrinkToFit="1"/>
    </xf>
    <xf numFmtId="38" fontId="26" fillId="32" borderId="93" xfId="0" applyNumberFormat="1" applyFont="1" applyFill="1" applyBorder="1" applyAlignment="1">
      <alignment vertical="center" shrinkToFit="1"/>
    </xf>
    <xf numFmtId="38" fontId="26" fillId="32" borderId="51" xfId="0" applyNumberFormat="1" applyFont="1" applyFill="1" applyBorder="1" applyAlignment="1">
      <alignment vertical="center" shrinkToFit="1"/>
    </xf>
    <xf numFmtId="38" fontId="26" fillId="32" borderId="45" xfId="0" applyNumberFormat="1" applyFont="1" applyFill="1" applyBorder="1" applyAlignment="1">
      <alignment vertical="center" shrinkToFit="1"/>
    </xf>
    <xf numFmtId="38" fontId="26" fillId="32" borderId="144" xfId="0" applyNumberFormat="1" applyFont="1" applyFill="1" applyBorder="1" applyAlignment="1">
      <alignment vertical="center" shrinkToFit="1"/>
    </xf>
    <xf numFmtId="38" fontId="26" fillId="32" borderId="82" xfId="0" applyNumberFormat="1" applyFont="1" applyFill="1" applyBorder="1" applyAlignment="1">
      <alignment vertical="center" shrinkToFit="1"/>
    </xf>
    <xf numFmtId="38" fontId="26" fillId="32" borderId="145" xfId="0" applyNumberFormat="1" applyFont="1" applyFill="1" applyBorder="1" applyAlignment="1">
      <alignment vertical="center" shrinkToFit="1"/>
    </xf>
    <xf numFmtId="38" fontId="26" fillId="32" borderId="47" xfId="0" applyNumberFormat="1" applyFont="1" applyFill="1" applyBorder="1" applyAlignment="1">
      <alignment vertical="center" shrinkToFit="1"/>
    </xf>
    <xf numFmtId="38" fontId="26" fillId="32" borderId="94" xfId="0" applyNumberFormat="1" applyFont="1" applyFill="1" applyBorder="1" applyAlignment="1">
      <alignment vertical="center" shrinkToFit="1"/>
    </xf>
    <xf numFmtId="0" fontId="26" fillId="32" borderId="93" xfId="49" applyFont="1" applyFill="1" applyBorder="1" applyAlignment="1">
      <alignment vertical="center"/>
    </xf>
    <xf numFmtId="0" fontId="26" fillId="32" borderId="93" xfId="49" applyFont="1" applyFill="1" applyBorder="1" applyAlignment="1">
      <alignment vertical="center" shrinkToFit="1"/>
    </xf>
    <xf numFmtId="49" fontId="26" fillId="0" borderId="146" xfId="0" applyNumberFormat="1" applyFont="1" applyFill="1" applyBorder="1" applyAlignment="1">
      <alignment horizontal="center" vertical="center"/>
    </xf>
    <xf numFmtId="49" fontId="26" fillId="32" borderId="146" xfId="0" applyNumberFormat="1" applyFont="1" applyFill="1" applyBorder="1" applyAlignment="1">
      <alignment horizontal="center" vertical="center"/>
    </xf>
    <xf numFmtId="49" fontId="26" fillId="32" borderId="147" xfId="0" applyNumberFormat="1" applyFont="1" applyFill="1" applyBorder="1" applyAlignment="1">
      <alignment horizontal="center" vertical="center"/>
    </xf>
    <xf numFmtId="0" fontId="26" fillId="32" borderId="145" xfId="49" applyFont="1" applyFill="1" applyBorder="1" applyAlignment="1">
      <alignment vertical="center"/>
    </xf>
    <xf numFmtId="0" fontId="50" fillId="25" borderId="10" xfId="0" applyFont="1" applyFill="1" applyBorder="1" applyAlignment="1" applyProtection="1">
      <alignment vertical="center" wrapText="1"/>
    </xf>
    <xf numFmtId="0" fontId="41" fillId="25" borderId="131" xfId="0" applyFont="1" applyFill="1" applyBorder="1" applyAlignment="1" applyProtection="1">
      <alignment vertical="center" wrapText="1"/>
    </xf>
    <xf numFmtId="0" fontId="24" fillId="35" borderId="0" xfId="46" applyFont="1" applyFill="1"/>
    <xf numFmtId="0" fontId="24" fillId="35" borderId="0" xfId="46" applyFont="1" applyFill="1" applyBorder="1"/>
    <xf numFmtId="0" fontId="24" fillId="35" borderId="0" xfId="46" applyFont="1" applyFill="1" applyBorder="1" applyAlignment="1">
      <alignment horizontal="right"/>
    </xf>
    <xf numFmtId="0" fontId="24" fillId="25" borderId="0" xfId="0" applyFont="1" applyFill="1" applyAlignment="1">
      <alignment horizontal="center" vertical="center"/>
    </xf>
    <xf numFmtId="0" fontId="24" fillId="37" borderId="28" xfId="0" applyFont="1" applyFill="1" applyBorder="1">
      <alignment vertical="center"/>
    </xf>
    <xf numFmtId="0" fontId="24" fillId="37" borderId="0" xfId="0" applyFont="1" applyFill="1" applyBorder="1">
      <alignment vertical="center"/>
    </xf>
    <xf numFmtId="0" fontId="24" fillId="37" borderId="29" xfId="0" applyFont="1" applyFill="1" applyBorder="1">
      <alignment vertical="center"/>
    </xf>
    <xf numFmtId="0" fontId="24" fillId="37" borderId="30" xfId="0" applyFont="1" applyFill="1" applyBorder="1">
      <alignment vertical="center"/>
    </xf>
    <xf numFmtId="176" fontId="26" fillId="37" borderId="198" xfId="0" applyNumberFormat="1" applyFont="1" applyFill="1" applyBorder="1" applyAlignment="1">
      <alignment horizontal="center" vertical="center"/>
    </xf>
    <xf numFmtId="0" fontId="24" fillId="37" borderId="198" xfId="0" applyFont="1" applyFill="1" applyBorder="1" applyAlignment="1">
      <alignment horizontal="center" vertical="center"/>
    </xf>
    <xf numFmtId="0" fontId="24" fillId="37" borderId="198" xfId="0" applyFont="1" applyFill="1" applyBorder="1">
      <alignment vertical="center"/>
    </xf>
    <xf numFmtId="0" fontId="24" fillId="37" borderId="199" xfId="0" applyFont="1" applyFill="1" applyBorder="1">
      <alignment vertical="center"/>
    </xf>
    <xf numFmtId="0" fontId="24" fillId="25" borderId="0" xfId="46" applyFont="1" applyFill="1" applyAlignment="1">
      <alignment horizontal="center"/>
    </xf>
    <xf numFmtId="0" fontId="36" fillId="27" borderId="0" xfId="0" applyFont="1" applyFill="1" applyBorder="1" applyAlignment="1">
      <alignment horizontal="distributed" vertical="center"/>
    </xf>
    <xf numFmtId="0" fontId="36" fillId="27" borderId="29" xfId="0" applyFont="1" applyFill="1" applyBorder="1" applyAlignment="1">
      <alignment horizontal="distributed" vertical="center"/>
    </xf>
    <xf numFmtId="0" fontId="36" fillId="27" borderId="21" xfId="0" applyFont="1" applyFill="1" applyBorder="1" applyAlignment="1">
      <alignment horizontal="distributed" vertical="center" wrapText="1"/>
    </xf>
    <xf numFmtId="0" fontId="36" fillId="27" borderId="164" xfId="0" applyFont="1" applyFill="1" applyBorder="1" applyAlignment="1">
      <alignment horizontal="distributed" vertical="center" wrapText="1"/>
    </xf>
    <xf numFmtId="0" fontId="36" fillId="27" borderId="175" xfId="0" applyFont="1" applyFill="1" applyBorder="1" applyAlignment="1">
      <alignment horizontal="distributed" vertical="center" wrapText="1"/>
    </xf>
    <xf numFmtId="0" fontId="36" fillId="27" borderId="195" xfId="0" applyFont="1" applyFill="1" applyBorder="1" applyAlignment="1">
      <alignment horizontal="distributed" vertical="center" wrapText="1"/>
    </xf>
    <xf numFmtId="0" fontId="0" fillId="35" borderId="0" xfId="0" applyFill="1">
      <alignment vertical="center"/>
    </xf>
    <xf numFmtId="0" fontId="53" fillId="35" borderId="0" xfId="0" applyFont="1" applyFill="1">
      <alignment vertical="center"/>
    </xf>
    <xf numFmtId="0" fontId="56" fillId="35" borderId="0" xfId="0" applyFont="1" applyFill="1">
      <alignment vertical="center"/>
    </xf>
    <xf numFmtId="0" fontId="57" fillId="35" borderId="0" xfId="0" applyFont="1" applyFill="1">
      <alignment vertical="center"/>
    </xf>
    <xf numFmtId="0" fontId="60" fillId="35" borderId="0" xfId="0" applyFont="1" applyFill="1">
      <alignment vertical="center"/>
    </xf>
    <xf numFmtId="0" fontId="61" fillId="38" borderId="21" xfId="0" applyFont="1" applyFill="1" applyBorder="1">
      <alignment vertical="center"/>
    </xf>
    <xf numFmtId="0" fontId="62" fillId="35" borderId="0" xfId="0" applyFont="1" applyFill="1">
      <alignment vertical="center"/>
    </xf>
    <xf numFmtId="0" fontId="64" fillId="38" borderId="40" xfId="0" applyFont="1" applyFill="1" applyBorder="1">
      <alignment vertical="center"/>
    </xf>
    <xf numFmtId="0" fontId="0" fillId="38" borderId="22" xfId="0" applyFill="1" applyBorder="1">
      <alignment vertical="center"/>
    </xf>
    <xf numFmtId="0" fontId="65" fillId="35" borderId="0" xfId="0" applyFont="1" applyFill="1">
      <alignment vertical="center"/>
    </xf>
    <xf numFmtId="0" fontId="26" fillId="25" borderId="13" xfId="0" applyFont="1" applyFill="1" applyBorder="1" applyAlignment="1">
      <alignment horizontal="center" vertical="center"/>
    </xf>
    <xf numFmtId="0" fontId="66" fillId="35" borderId="0" xfId="0" applyFont="1" applyFill="1">
      <alignment vertical="center"/>
    </xf>
    <xf numFmtId="177" fontId="26" fillId="39" borderId="77" xfId="33" applyNumberFormat="1" applyFont="1" applyFill="1" applyBorder="1">
      <alignment vertical="center"/>
    </xf>
    <xf numFmtId="0" fontId="67" fillId="25" borderId="10" xfId="0" applyFont="1" applyFill="1" applyBorder="1">
      <alignment vertical="center"/>
    </xf>
    <xf numFmtId="177" fontId="26" fillId="40" borderId="88" xfId="33" applyNumberFormat="1" applyFont="1" applyFill="1" applyBorder="1" applyAlignment="1">
      <alignment vertical="center" shrinkToFit="1"/>
    </xf>
    <xf numFmtId="0" fontId="36" fillId="27" borderId="13" xfId="0" applyFont="1" applyFill="1" applyBorder="1" applyAlignment="1" applyProtection="1">
      <alignment horizontal="distributed" vertical="center" justifyLastLine="1"/>
    </xf>
    <xf numFmtId="0" fontId="36" fillId="27" borderId="22" xfId="0" applyFont="1" applyFill="1" applyBorder="1" applyAlignment="1" applyProtection="1">
      <alignment horizontal="distributed" vertical="center" justifyLastLine="1"/>
    </xf>
    <xf numFmtId="49" fontId="26" fillId="0" borderId="77" xfId="0" applyNumberFormat="1" applyFont="1" applyFill="1" applyBorder="1" applyAlignment="1" applyProtection="1">
      <alignment horizontal="center" vertical="center"/>
    </xf>
    <xf numFmtId="38" fontId="37" fillId="0" borderId="77" xfId="0" applyNumberFormat="1" applyFont="1" applyFill="1" applyBorder="1" applyAlignment="1" applyProtection="1">
      <alignment vertical="center"/>
    </xf>
    <xf numFmtId="38" fontId="37" fillId="0" borderId="51" xfId="0" applyNumberFormat="1" applyFont="1" applyFill="1" applyBorder="1" applyAlignment="1" applyProtection="1">
      <alignment vertical="center"/>
    </xf>
    <xf numFmtId="177" fontId="26" fillId="0" borderId="51" xfId="0" applyNumberFormat="1" applyFont="1" applyFill="1" applyBorder="1" applyAlignment="1" applyProtection="1">
      <alignment vertical="center"/>
    </xf>
    <xf numFmtId="49" fontId="26" fillId="39" borderId="43" xfId="0" applyNumberFormat="1" applyFont="1" applyFill="1" applyBorder="1" applyAlignment="1" applyProtection="1">
      <alignment horizontal="center" vertical="center"/>
    </xf>
    <xf numFmtId="0" fontId="26" fillId="39" borderId="0" xfId="0" applyFont="1" applyFill="1" applyBorder="1" applyAlignment="1" applyProtection="1">
      <alignment vertical="center"/>
    </xf>
    <xf numFmtId="38" fontId="37" fillId="39" borderId="43" xfId="0" applyNumberFormat="1" applyFont="1" applyFill="1" applyBorder="1" applyAlignment="1" applyProtection="1">
      <alignment vertical="center"/>
    </xf>
    <xf numFmtId="38" fontId="37" fillId="39" borderId="14" xfId="0" applyNumberFormat="1" applyFont="1" applyFill="1" applyBorder="1" applyAlignment="1" applyProtection="1">
      <alignment vertical="center"/>
    </xf>
    <xf numFmtId="177" fontId="26" fillId="39" borderId="14" xfId="0" applyNumberFormat="1" applyFont="1" applyFill="1" applyBorder="1" applyAlignment="1" applyProtection="1">
      <alignment vertical="center"/>
    </xf>
    <xf numFmtId="0" fontId="34" fillId="27" borderId="13" xfId="0" applyFont="1" applyFill="1" applyBorder="1" applyAlignment="1" applyProtection="1">
      <alignment horizontal="center" vertical="center" wrapText="1"/>
    </xf>
    <xf numFmtId="0" fontId="34" fillId="27" borderId="13" xfId="0" applyFont="1" applyFill="1" applyBorder="1" applyAlignment="1" applyProtection="1">
      <alignment horizontal="center" vertical="center"/>
    </xf>
    <xf numFmtId="0" fontId="34" fillId="27" borderId="41" xfId="0" applyFont="1" applyFill="1" applyBorder="1" applyAlignment="1" applyProtection="1">
      <alignment horizontal="center" vertical="center"/>
    </xf>
    <xf numFmtId="0" fontId="24" fillId="26" borderId="42" xfId="0" applyFont="1" applyFill="1" applyBorder="1" applyAlignment="1" applyProtection="1">
      <alignment horizontal="distributed" vertical="center" justifyLastLine="1"/>
    </xf>
    <xf numFmtId="0" fontId="27" fillId="25" borderId="0" xfId="44" applyFont="1" applyFill="1" applyProtection="1"/>
    <xf numFmtId="0" fontId="24" fillId="25" borderId="41" xfId="0" applyFont="1" applyFill="1" applyBorder="1" applyProtection="1">
      <alignment vertical="center"/>
    </xf>
    <xf numFmtId="0" fontId="34" fillId="27" borderId="18" xfId="0" applyFont="1" applyFill="1" applyBorder="1" applyAlignment="1" applyProtection="1">
      <alignment horizontal="center" vertical="center"/>
    </xf>
    <xf numFmtId="0" fontId="24" fillId="25" borderId="42" xfId="0" applyFont="1" applyFill="1" applyBorder="1" applyProtection="1">
      <alignment vertical="center"/>
    </xf>
    <xf numFmtId="0" fontId="34" fillId="27" borderId="42" xfId="0" applyFont="1" applyFill="1" applyBorder="1" applyAlignment="1" applyProtection="1">
      <alignment horizontal="center" vertical="center"/>
    </xf>
    <xf numFmtId="0" fontId="34" fillId="27" borderId="16" xfId="0" applyFont="1" applyFill="1" applyBorder="1" applyAlignment="1" applyProtection="1">
      <alignment horizontal="center" vertical="center"/>
    </xf>
    <xf numFmtId="0" fontId="34" fillId="27" borderId="43" xfId="0" applyFont="1" applyFill="1" applyBorder="1" applyAlignment="1" applyProtection="1">
      <alignment horizontal="center" vertical="center"/>
    </xf>
    <xf numFmtId="0" fontId="24" fillId="29" borderId="13" xfId="0" applyFont="1" applyFill="1" applyBorder="1" applyAlignment="1" applyProtection="1">
      <alignment vertical="center" shrinkToFit="1"/>
    </xf>
    <xf numFmtId="38" fontId="26" fillId="31" borderId="13" xfId="0" applyNumberFormat="1" applyFont="1" applyFill="1" applyBorder="1" applyProtection="1">
      <alignment vertical="center"/>
    </xf>
    <xf numFmtId="38" fontId="26" fillId="31" borderId="21" xfId="0" applyNumberFormat="1" applyFont="1" applyFill="1" applyBorder="1" applyProtection="1">
      <alignment vertical="center"/>
    </xf>
    <xf numFmtId="177" fontId="37" fillId="25" borderId="100" xfId="0" applyNumberFormat="1" applyFont="1" applyFill="1" applyBorder="1" applyProtection="1">
      <alignment vertical="center"/>
    </xf>
    <xf numFmtId="38" fontId="26" fillId="31" borderId="22" xfId="0" applyNumberFormat="1" applyFont="1" applyFill="1" applyBorder="1" applyProtection="1">
      <alignment vertical="center"/>
    </xf>
    <xf numFmtId="0" fontId="39" fillId="25" borderId="0" xfId="0" applyFont="1" applyFill="1" applyAlignment="1" applyProtection="1">
      <alignment horizontal="center" vertical="center"/>
    </xf>
    <xf numFmtId="0" fontId="34" fillId="27" borderId="41" xfId="0" applyFont="1" applyFill="1" applyBorder="1" applyAlignment="1" applyProtection="1">
      <alignment horizontal="distributed" vertical="center" justifyLastLine="1"/>
    </xf>
    <xf numFmtId="38" fontId="37" fillId="25" borderId="13" xfId="0" applyNumberFormat="1" applyFont="1" applyFill="1" applyBorder="1" applyProtection="1">
      <alignment vertical="center"/>
    </xf>
    <xf numFmtId="38" fontId="37" fillId="25" borderId="40" xfId="0" applyNumberFormat="1" applyFont="1" applyFill="1" applyBorder="1" applyProtection="1">
      <alignment vertical="center"/>
    </xf>
    <xf numFmtId="177" fontId="37" fillId="25" borderId="100" xfId="33" applyNumberFormat="1" applyFont="1" applyFill="1" applyBorder="1" applyProtection="1">
      <alignment vertical="center"/>
    </xf>
    <xf numFmtId="0" fontId="25" fillId="25" borderId="0" xfId="0" applyFont="1" applyFill="1" applyBorder="1" applyProtection="1">
      <alignment vertical="center"/>
    </xf>
    <xf numFmtId="38" fontId="38" fillId="25" borderId="13" xfId="33" applyFont="1" applyFill="1" applyBorder="1" applyProtection="1">
      <alignment vertical="center"/>
    </xf>
    <xf numFmtId="38" fontId="37" fillId="25" borderId="13" xfId="33" applyFont="1" applyFill="1" applyBorder="1" applyProtection="1">
      <alignment vertical="center"/>
    </xf>
    <xf numFmtId="20" fontId="34" fillId="27" borderId="13" xfId="0" applyNumberFormat="1" applyFont="1" applyFill="1" applyBorder="1" applyAlignment="1" applyProtection="1">
      <alignment horizontal="center" vertical="center"/>
    </xf>
    <xf numFmtId="0" fontId="24" fillId="25" borderId="0" xfId="0" applyFont="1" applyFill="1" applyAlignment="1" applyProtection="1">
      <alignment horizontal="right" vertical="center"/>
    </xf>
    <xf numFmtId="0" fontId="30" fillId="25" borderId="0" xfId="0" applyFont="1" applyFill="1" applyProtection="1">
      <alignment vertical="center"/>
    </xf>
    <xf numFmtId="0" fontId="30" fillId="25" borderId="0" xfId="0" applyFont="1" applyFill="1" applyBorder="1" applyProtection="1">
      <alignment vertical="center"/>
    </xf>
    <xf numFmtId="0" fontId="24" fillId="25" borderId="19" xfId="0" applyFont="1" applyFill="1" applyBorder="1" applyProtection="1">
      <alignment vertical="center"/>
    </xf>
    <xf numFmtId="0" fontId="24" fillId="25" borderId="20" xfId="0" applyFont="1" applyFill="1" applyBorder="1" applyProtection="1">
      <alignment vertical="center"/>
    </xf>
    <xf numFmtId="38" fontId="37" fillId="25" borderId="101" xfId="33" applyFont="1" applyFill="1" applyBorder="1" applyProtection="1">
      <alignment vertical="center"/>
    </xf>
    <xf numFmtId="177" fontId="37" fillId="25" borderId="22" xfId="33" applyNumberFormat="1" applyFont="1" applyFill="1" applyBorder="1" applyProtection="1">
      <alignment vertical="center"/>
    </xf>
    <xf numFmtId="0" fontId="24" fillId="25" borderId="17" xfId="0" applyFont="1" applyFill="1" applyBorder="1" applyProtection="1">
      <alignment vertical="center"/>
    </xf>
    <xf numFmtId="38" fontId="37" fillId="25" borderId="102" xfId="33" applyFont="1" applyFill="1" applyBorder="1" applyProtection="1">
      <alignment vertical="center"/>
    </xf>
    <xf numFmtId="0" fontId="24" fillId="25" borderId="44" xfId="0" applyFont="1" applyFill="1" applyBorder="1" applyProtection="1">
      <alignment vertical="center"/>
    </xf>
    <xf numFmtId="38" fontId="26" fillId="31" borderId="103" xfId="33" applyFont="1" applyFill="1" applyBorder="1" applyProtection="1">
      <alignment vertical="center"/>
    </xf>
    <xf numFmtId="177" fontId="37" fillId="25" borderId="18" xfId="33" applyNumberFormat="1" applyFont="1" applyFill="1" applyBorder="1" applyProtection="1">
      <alignment vertical="center"/>
    </xf>
    <xf numFmtId="0" fontId="24" fillId="25" borderId="45" xfId="0" applyFont="1" applyFill="1" applyBorder="1" applyProtection="1">
      <alignment vertical="center"/>
    </xf>
    <xf numFmtId="38" fontId="26" fillId="31" borderId="104" xfId="33" applyFont="1" applyFill="1" applyBorder="1" applyProtection="1">
      <alignment vertical="center"/>
    </xf>
    <xf numFmtId="177" fontId="37" fillId="25" borderId="46" xfId="33" applyNumberFormat="1" applyFont="1" applyFill="1" applyBorder="1" applyProtection="1">
      <alignment vertical="center"/>
    </xf>
    <xf numFmtId="0" fontId="24" fillId="25" borderId="12" xfId="0" applyFont="1" applyFill="1" applyBorder="1" applyProtection="1">
      <alignment vertical="center"/>
    </xf>
    <xf numFmtId="38" fontId="26" fillId="31" borderId="105" xfId="33" applyFont="1" applyFill="1" applyBorder="1" applyProtection="1">
      <alignment vertical="center"/>
    </xf>
    <xf numFmtId="177" fontId="37" fillId="25" borderId="47" xfId="33" applyNumberFormat="1" applyFont="1" applyFill="1" applyBorder="1" applyProtection="1">
      <alignment vertical="center"/>
    </xf>
    <xf numFmtId="38" fontId="26" fillId="31" borderId="106" xfId="33" applyFont="1" applyFill="1" applyBorder="1" applyProtection="1">
      <alignment vertical="center"/>
    </xf>
    <xf numFmtId="38" fontId="26" fillId="31" borderId="107" xfId="33" applyFont="1" applyFill="1" applyBorder="1" applyProtection="1">
      <alignment vertical="center"/>
    </xf>
    <xf numFmtId="177" fontId="37" fillId="25" borderId="51" xfId="33" applyNumberFormat="1" applyFont="1" applyFill="1" applyBorder="1" applyProtection="1">
      <alignment vertical="center"/>
    </xf>
    <xf numFmtId="38" fontId="26" fillId="31" borderId="108" xfId="33" applyFont="1" applyFill="1" applyBorder="1" applyProtection="1">
      <alignment vertical="center"/>
    </xf>
    <xf numFmtId="177" fontId="37" fillId="25" borderId="16" xfId="33" applyNumberFormat="1" applyFont="1" applyFill="1" applyBorder="1" applyProtection="1">
      <alignment vertical="center"/>
    </xf>
    <xf numFmtId="0" fontId="24" fillId="29" borderId="109" xfId="0" applyFont="1" applyFill="1" applyBorder="1" applyAlignment="1" applyProtection="1">
      <alignment vertical="center" shrinkToFit="1"/>
    </xf>
    <xf numFmtId="38" fontId="37" fillId="25" borderId="110" xfId="33" applyFont="1" applyFill="1" applyBorder="1" applyProtection="1">
      <alignment vertical="center"/>
    </xf>
    <xf numFmtId="0" fontId="24" fillId="29" borderId="111" xfId="0" applyFont="1" applyFill="1" applyBorder="1" applyAlignment="1" applyProtection="1">
      <alignment vertical="center" shrinkToFit="1"/>
    </xf>
    <xf numFmtId="38" fontId="37" fillId="25" borderId="112" xfId="33" applyFont="1" applyFill="1" applyBorder="1" applyProtection="1">
      <alignment vertical="center"/>
    </xf>
    <xf numFmtId="178" fontId="24" fillId="25" borderId="0" xfId="0" applyNumberFormat="1" applyFont="1" applyFill="1" applyProtection="1">
      <alignment vertical="center"/>
    </xf>
    <xf numFmtId="0" fontId="24" fillId="29" borderId="113" xfId="0" applyFont="1" applyFill="1" applyBorder="1" applyAlignment="1" applyProtection="1">
      <alignment vertical="center" shrinkToFit="1"/>
    </xf>
    <xf numFmtId="38" fontId="37" fillId="25" borderId="114" xfId="33" applyFont="1" applyFill="1" applyBorder="1" applyProtection="1">
      <alignment vertical="center"/>
    </xf>
    <xf numFmtId="38" fontId="26" fillId="25" borderId="0" xfId="33" applyFont="1" applyFill="1" applyBorder="1" applyProtection="1">
      <alignment vertical="center"/>
    </xf>
    <xf numFmtId="177" fontId="26" fillId="25" borderId="0" xfId="33" applyNumberFormat="1" applyFont="1" applyFill="1" applyBorder="1" applyProtection="1">
      <alignment vertical="center"/>
    </xf>
    <xf numFmtId="0" fontId="31" fillId="25" borderId="0" xfId="0" applyFont="1" applyFill="1" applyProtection="1">
      <alignment vertical="center"/>
    </xf>
    <xf numFmtId="177" fontId="26" fillId="25" borderId="22" xfId="33" applyNumberFormat="1" applyFont="1" applyFill="1" applyBorder="1" applyProtection="1">
      <alignment vertical="center"/>
    </xf>
    <xf numFmtId="38" fontId="37" fillId="25" borderId="115" xfId="33" applyFont="1" applyFill="1" applyBorder="1" applyProtection="1">
      <alignment vertical="center"/>
    </xf>
    <xf numFmtId="177" fontId="26" fillId="25" borderId="18" xfId="33" applyNumberFormat="1" applyFont="1" applyFill="1" applyBorder="1" applyProtection="1">
      <alignment vertical="center"/>
    </xf>
    <xf numFmtId="38" fontId="37" fillId="25" borderId="107" xfId="33" applyFont="1" applyFill="1" applyBorder="1" applyProtection="1">
      <alignment vertical="center"/>
    </xf>
    <xf numFmtId="38" fontId="26" fillId="25" borderId="46" xfId="33" applyFont="1" applyFill="1" applyBorder="1" applyProtection="1">
      <alignment vertical="center"/>
    </xf>
    <xf numFmtId="177" fontId="26" fillId="25" borderId="46" xfId="33" applyNumberFormat="1" applyFont="1" applyFill="1" applyBorder="1" applyProtection="1">
      <alignment vertical="center"/>
    </xf>
    <xf numFmtId="177" fontId="37" fillId="25" borderId="116" xfId="33" applyNumberFormat="1" applyFont="1" applyFill="1" applyBorder="1" applyProtection="1">
      <alignment vertical="center"/>
    </xf>
    <xf numFmtId="38" fontId="26" fillId="25" borderId="47" xfId="33" applyFont="1" applyFill="1" applyBorder="1" applyProtection="1">
      <alignment vertical="center"/>
    </xf>
    <xf numFmtId="0" fontId="24" fillId="25" borderId="40" xfId="0" applyFont="1" applyFill="1" applyBorder="1" applyProtection="1">
      <alignment vertical="center"/>
    </xf>
    <xf numFmtId="0" fontId="24" fillId="25" borderId="21" xfId="0" applyFont="1" applyFill="1" applyBorder="1" applyProtection="1">
      <alignment vertical="center"/>
    </xf>
    <xf numFmtId="38" fontId="37" fillId="25" borderId="117" xfId="33" applyFont="1" applyFill="1" applyBorder="1" applyProtection="1">
      <alignment vertical="center"/>
    </xf>
    <xf numFmtId="181" fontId="26" fillId="25" borderId="22" xfId="0" applyNumberFormat="1" applyFont="1" applyFill="1" applyBorder="1" applyProtection="1">
      <alignment vertical="center"/>
    </xf>
    <xf numFmtId="0" fontId="24" fillId="25" borderId="48" xfId="0" applyFont="1" applyFill="1" applyBorder="1" applyProtection="1">
      <alignment vertical="center"/>
    </xf>
    <xf numFmtId="181" fontId="26" fillId="25" borderId="14" xfId="0" applyNumberFormat="1" applyFont="1" applyFill="1" applyBorder="1" applyProtection="1">
      <alignment vertical="center"/>
    </xf>
    <xf numFmtId="0" fontId="24" fillId="25" borderId="49" xfId="0" applyFont="1" applyFill="1" applyBorder="1" applyProtection="1">
      <alignment vertical="center"/>
    </xf>
    <xf numFmtId="181" fontId="26" fillId="25" borderId="46" xfId="0" applyNumberFormat="1" applyFont="1" applyFill="1" applyBorder="1" applyProtection="1">
      <alignment vertical="center"/>
    </xf>
    <xf numFmtId="0" fontId="24" fillId="25" borderId="15" xfId="0" applyFont="1" applyFill="1" applyBorder="1" applyProtection="1">
      <alignment vertical="center"/>
    </xf>
    <xf numFmtId="38" fontId="37" fillId="25" borderId="116" xfId="33" applyFont="1" applyFill="1" applyBorder="1" applyProtection="1">
      <alignment vertical="center"/>
    </xf>
    <xf numFmtId="181" fontId="26" fillId="25" borderId="47" xfId="0" applyNumberFormat="1" applyFont="1" applyFill="1" applyBorder="1" applyProtection="1">
      <alignment vertical="center"/>
    </xf>
    <xf numFmtId="38" fontId="37" fillId="25" borderId="119" xfId="33" applyFont="1" applyFill="1" applyBorder="1" applyProtection="1">
      <alignment vertical="center"/>
    </xf>
    <xf numFmtId="38" fontId="37" fillId="25" borderId="103" xfId="33" applyFont="1" applyFill="1" applyBorder="1" applyProtection="1">
      <alignment vertical="center"/>
    </xf>
    <xf numFmtId="38" fontId="37" fillId="25" borderId="120" xfId="33" applyFont="1" applyFill="1" applyBorder="1" applyProtection="1">
      <alignment vertical="center"/>
    </xf>
    <xf numFmtId="38" fontId="37" fillId="25" borderId="106" xfId="33" applyFont="1" applyFill="1" applyBorder="1" applyProtection="1">
      <alignment vertical="center"/>
    </xf>
    <xf numFmtId="0" fontId="24" fillId="25" borderId="50" xfId="0" applyFont="1" applyFill="1" applyBorder="1" applyProtection="1">
      <alignment vertical="center"/>
    </xf>
    <xf numFmtId="38" fontId="37" fillId="25" borderId="104" xfId="33" applyFont="1" applyFill="1" applyBorder="1" applyProtection="1">
      <alignment vertical="center"/>
    </xf>
    <xf numFmtId="181" fontId="26" fillId="25" borderId="51" xfId="0" applyNumberFormat="1" applyFont="1" applyFill="1" applyBorder="1" applyProtection="1">
      <alignment vertical="center"/>
    </xf>
    <xf numFmtId="38" fontId="37" fillId="25" borderId="118" xfId="33" applyFont="1" applyFill="1" applyBorder="1" applyProtection="1">
      <alignment vertical="center"/>
    </xf>
    <xf numFmtId="181" fontId="26" fillId="25" borderId="16" xfId="0" applyNumberFormat="1" applyFont="1" applyFill="1" applyBorder="1" applyProtection="1">
      <alignment vertical="center"/>
    </xf>
    <xf numFmtId="0" fontId="25" fillId="25" borderId="0" xfId="0" applyFont="1" applyFill="1" applyProtection="1">
      <alignment vertical="center"/>
    </xf>
    <xf numFmtId="0" fontId="34" fillId="27" borderId="41" xfId="0" applyFont="1" applyFill="1" applyBorder="1" applyAlignment="1" applyProtection="1">
      <alignment horizontal="center" vertical="center" wrapText="1"/>
    </xf>
    <xf numFmtId="0" fontId="24" fillId="29" borderId="12" xfId="0" applyFont="1" applyFill="1" applyBorder="1" applyProtection="1">
      <alignment vertical="center"/>
    </xf>
    <xf numFmtId="38" fontId="37" fillId="25" borderId="121" xfId="33" applyNumberFormat="1" applyFont="1" applyFill="1" applyBorder="1" applyProtection="1">
      <alignment vertical="center"/>
    </xf>
    <xf numFmtId="38" fontId="37" fillId="25" borderId="122" xfId="0" applyNumberFormat="1" applyFont="1" applyFill="1" applyBorder="1" applyProtection="1">
      <alignment vertical="center"/>
    </xf>
    <xf numFmtId="0" fontId="24" fillId="29" borderId="40" xfId="0" applyFont="1" applyFill="1" applyBorder="1" applyProtection="1">
      <alignment vertical="center"/>
    </xf>
    <xf numFmtId="38" fontId="37" fillId="25" borderId="123" xfId="33" applyNumberFormat="1" applyFont="1" applyFill="1" applyBorder="1" applyProtection="1">
      <alignment vertical="center"/>
    </xf>
    <xf numFmtId="38" fontId="37" fillId="25" borderId="124" xfId="0" applyNumberFormat="1" applyFont="1" applyFill="1" applyBorder="1" applyProtection="1">
      <alignment vertical="center"/>
    </xf>
    <xf numFmtId="38" fontId="37" fillId="25" borderId="125" xfId="33" applyNumberFormat="1" applyFont="1" applyFill="1" applyBorder="1" applyProtection="1">
      <alignment vertical="center"/>
    </xf>
    <xf numFmtId="38" fontId="37" fillId="25" borderId="126" xfId="0" applyNumberFormat="1" applyFont="1" applyFill="1" applyBorder="1" applyProtection="1">
      <alignment vertical="center"/>
    </xf>
    <xf numFmtId="38" fontId="37" fillId="25" borderId="42" xfId="0" applyNumberFormat="1" applyFont="1" applyFill="1" applyBorder="1" applyProtection="1">
      <alignment vertical="center"/>
    </xf>
    <xf numFmtId="38" fontId="24" fillId="25" borderId="0" xfId="0" applyNumberFormat="1" applyFont="1" applyFill="1" applyProtection="1">
      <alignment vertical="center"/>
    </xf>
    <xf numFmtId="0" fontId="24" fillId="25" borderId="0" xfId="0" applyFont="1" applyFill="1" applyBorder="1" applyAlignment="1" applyProtection="1">
      <alignment horizontal="center" vertical="center" wrapText="1"/>
    </xf>
    <xf numFmtId="0" fontId="24" fillId="29" borderId="17" xfId="0" applyFont="1" applyFill="1" applyBorder="1" applyProtection="1">
      <alignment vertical="center"/>
    </xf>
    <xf numFmtId="0" fontId="34" fillId="27" borderId="42" xfId="0" applyFont="1" applyFill="1" applyBorder="1" applyAlignment="1" applyProtection="1">
      <alignment horizontal="center" vertical="center" wrapText="1"/>
    </xf>
    <xf numFmtId="0" fontId="34" fillId="27" borderId="12" xfId="0" applyFont="1" applyFill="1" applyBorder="1" applyAlignment="1" applyProtection="1">
      <alignment horizontal="center" vertical="center" wrapText="1"/>
    </xf>
    <xf numFmtId="0" fontId="34" fillId="27" borderId="22" xfId="0" applyFont="1" applyFill="1" applyBorder="1" applyAlignment="1" applyProtection="1">
      <alignment horizontal="center" vertical="center" wrapText="1"/>
    </xf>
    <xf numFmtId="38" fontId="26" fillId="25" borderId="0" xfId="0" applyNumberFormat="1" applyFont="1" applyFill="1" applyBorder="1" applyProtection="1">
      <alignment vertical="center"/>
    </xf>
    <xf numFmtId="38" fontId="37" fillId="25" borderId="63" xfId="0" applyNumberFormat="1" applyFont="1" applyFill="1" applyBorder="1" applyProtection="1">
      <alignment vertical="center"/>
    </xf>
    <xf numFmtId="177" fontId="37" fillId="25" borderId="13" xfId="0" applyNumberFormat="1" applyFont="1" applyFill="1" applyBorder="1" applyProtection="1">
      <alignment vertical="center"/>
    </xf>
    <xf numFmtId="38" fontId="37" fillId="25" borderId="113" xfId="33" applyNumberFormat="1" applyFont="1" applyFill="1" applyBorder="1" applyProtection="1">
      <alignment vertical="center"/>
    </xf>
    <xf numFmtId="38" fontId="37" fillId="25" borderId="114" xfId="0" applyNumberFormat="1" applyFont="1" applyFill="1" applyBorder="1" applyProtection="1">
      <alignment vertical="center"/>
    </xf>
    <xf numFmtId="38" fontId="38" fillId="25" borderId="42" xfId="0" applyNumberFormat="1" applyFont="1" applyFill="1" applyBorder="1" applyProtection="1">
      <alignment vertical="center"/>
    </xf>
    <xf numFmtId="0" fontId="24" fillId="29" borderId="19" xfId="0" applyFont="1" applyFill="1" applyBorder="1" applyProtection="1">
      <alignment vertical="center"/>
    </xf>
    <xf numFmtId="0" fontId="24" fillId="29" borderId="13" xfId="0" applyFont="1" applyFill="1" applyBorder="1" applyAlignment="1" applyProtection="1">
      <alignment vertical="center"/>
    </xf>
    <xf numFmtId="0" fontId="24" fillId="29" borderId="41" xfId="0" applyFont="1" applyFill="1" applyBorder="1" applyAlignment="1" applyProtection="1">
      <alignment horizontal="center" vertical="center" wrapText="1"/>
    </xf>
    <xf numFmtId="38" fontId="37" fillId="25" borderId="101" xfId="0" applyNumberFormat="1" applyFont="1" applyFill="1" applyBorder="1" applyProtection="1">
      <alignment vertical="center"/>
    </xf>
    <xf numFmtId="38" fontId="26" fillId="25" borderId="0" xfId="0" applyNumberFormat="1" applyFont="1" applyFill="1" applyProtection="1">
      <alignment vertical="center"/>
    </xf>
    <xf numFmtId="49" fontId="26" fillId="0" borderId="74" xfId="48" applyNumberFormat="1" applyFont="1" applyFill="1" applyBorder="1" applyAlignment="1" applyProtection="1">
      <alignment horizontal="center" vertical="center"/>
    </xf>
    <xf numFmtId="0" fontId="26" fillId="25" borderId="48" xfId="42" applyFont="1" applyFill="1" applyBorder="1" applyAlignment="1" applyProtection="1">
      <alignment horizontal="left" vertical="center"/>
    </xf>
    <xf numFmtId="38" fontId="37" fillId="0" borderId="74" xfId="0" applyNumberFormat="1" applyFont="1" applyFill="1" applyBorder="1" applyProtection="1">
      <alignment vertical="center"/>
    </xf>
    <xf numFmtId="49" fontId="26" fillId="32" borderId="77" xfId="48" applyNumberFormat="1" applyFont="1" applyFill="1" applyBorder="1" applyAlignment="1" applyProtection="1">
      <alignment horizontal="center" vertical="center"/>
    </xf>
    <xf numFmtId="0" fontId="26" fillId="32" borderId="49" xfId="42" applyFont="1" applyFill="1" applyBorder="1" applyAlignment="1" applyProtection="1">
      <alignment horizontal="left" vertical="center"/>
    </xf>
    <xf numFmtId="38" fontId="37" fillId="32" borderId="77" xfId="0" applyNumberFormat="1" applyFont="1" applyFill="1" applyBorder="1" applyProtection="1">
      <alignment vertical="center"/>
    </xf>
    <xf numFmtId="49" fontId="26" fillId="0" borderId="77" xfId="48" applyNumberFormat="1" applyFont="1" applyFill="1" applyBorder="1" applyAlignment="1" applyProtection="1">
      <alignment horizontal="center" vertical="center"/>
    </xf>
    <xf numFmtId="0" fontId="26" fillId="25" borderId="49" xfId="42" applyFont="1" applyFill="1" applyBorder="1" applyAlignment="1" applyProtection="1">
      <alignment horizontal="left" vertical="center"/>
    </xf>
    <xf numFmtId="38" fontId="37" fillId="0" borderId="77" xfId="0" applyNumberFormat="1" applyFont="1" applyFill="1" applyBorder="1" applyProtection="1">
      <alignment vertical="center"/>
    </xf>
    <xf numFmtId="49" fontId="26" fillId="32" borderId="82" xfId="48" applyNumberFormat="1" applyFont="1" applyFill="1" applyBorder="1" applyAlignment="1" applyProtection="1">
      <alignment horizontal="center" vertical="center"/>
    </xf>
    <xf numFmtId="0" fontId="26" fillId="32" borderId="99" xfId="42" applyFont="1" applyFill="1" applyBorder="1" applyAlignment="1" applyProtection="1">
      <alignment horizontal="left" vertical="center"/>
    </xf>
    <xf numFmtId="38" fontId="37" fillId="32" borderId="82" xfId="0" applyNumberFormat="1" applyFont="1" applyFill="1" applyBorder="1" applyProtection="1">
      <alignment vertical="center"/>
    </xf>
    <xf numFmtId="0" fontId="26" fillId="26" borderId="40" xfId="49" applyFont="1" applyFill="1" applyBorder="1" applyAlignment="1" applyProtection="1">
      <alignment horizontal="center" vertical="center"/>
    </xf>
    <xf numFmtId="0" fontId="26" fillId="26" borderId="22" xfId="49" applyFont="1" applyFill="1" applyBorder="1" applyAlignment="1" applyProtection="1">
      <alignment horizontal="center" vertical="center"/>
    </xf>
    <xf numFmtId="0" fontId="24" fillId="29" borderId="41" xfId="0" applyFont="1" applyFill="1" applyBorder="1" applyAlignment="1" applyProtection="1">
      <alignment horizontal="distributed" vertical="center" justifyLastLine="1"/>
    </xf>
    <xf numFmtId="0" fontId="0" fillId="0" borderId="43" xfId="0" applyBorder="1" applyAlignment="1">
      <alignment horizontal="distributed" vertical="center" justifyLastLine="1"/>
    </xf>
    <xf numFmtId="0" fontId="0" fillId="0" borderId="42" xfId="0" applyBorder="1" applyAlignment="1">
      <alignment horizontal="distributed" vertical="center" justifyLastLine="1"/>
    </xf>
    <xf numFmtId="0" fontId="34" fillId="27" borderId="40" xfId="0" applyFont="1" applyFill="1" applyBorder="1" applyAlignment="1" applyProtection="1">
      <alignment horizontal="distributed" vertical="center" justifyLastLine="1"/>
    </xf>
    <xf numFmtId="0" fontId="34" fillId="27" borderId="148" xfId="0" applyFont="1" applyFill="1" applyBorder="1" applyAlignment="1" applyProtection="1">
      <alignment horizontal="distributed" vertical="center" justifyLastLine="1"/>
    </xf>
    <xf numFmtId="0" fontId="24" fillId="28" borderId="57" xfId="0" applyFont="1" applyFill="1" applyBorder="1" applyAlignment="1" applyProtection="1">
      <alignment vertical="center" wrapText="1"/>
      <protection locked="0"/>
    </xf>
    <xf numFmtId="0" fontId="24" fillId="28" borderId="149" xfId="0" applyFont="1" applyFill="1" applyBorder="1" applyAlignment="1" applyProtection="1">
      <alignment vertical="center" wrapText="1"/>
      <protection locked="0"/>
    </xf>
    <xf numFmtId="0" fontId="24" fillId="28" borderId="150" xfId="0" applyFont="1" applyFill="1" applyBorder="1" applyAlignment="1" applyProtection="1">
      <alignment vertical="center" wrapText="1"/>
      <protection locked="0"/>
    </xf>
    <xf numFmtId="0" fontId="34" fillId="27" borderId="13" xfId="0" applyFont="1" applyFill="1" applyBorder="1" applyAlignment="1" applyProtection="1">
      <alignment horizontal="center" vertical="center" wrapText="1"/>
    </xf>
    <xf numFmtId="0" fontId="34" fillId="27" borderId="13" xfId="0" applyFont="1" applyFill="1" applyBorder="1" applyAlignment="1" applyProtection="1">
      <alignment horizontal="center" vertical="center"/>
    </xf>
    <xf numFmtId="0" fontId="34" fillId="27" borderId="41" xfId="0" applyFont="1" applyFill="1" applyBorder="1" applyAlignment="1" applyProtection="1">
      <alignment horizontal="center" vertical="center"/>
    </xf>
    <xf numFmtId="0" fontId="24" fillId="33" borderId="19" xfId="0" applyFont="1" applyFill="1" applyBorder="1" applyAlignment="1" applyProtection="1">
      <alignment horizontal="center" vertical="center" wrapText="1"/>
    </xf>
    <xf numFmtId="0" fontId="24" fillId="33" borderId="18" xfId="0" applyFont="1" applyFill="1" applyBorder="1" applyAlignment="1" applyProtection="1">
      <alignment horizontal="center" vertical="center" wrapText="1"/>
    </xf>
    <xf numFmtId="0" fontId="24" fillId="33" borderId="17" xfId="0" applyFont="1" applyFill="1" applyBorder="1" applyAlignment="1" applyProtection="1">
      <alignment horizontal="center" vertical="center" wrapText="1"/>
    </xf>
    <xf numFmtId="0" fontId="24" fillId="33" borderId="14" xfId="0" applyFont="1" applyFill="1" applyBorder="1" applyAlignment="1" applyProtection="1">
      <alignment horizontal="center" vertical="center" wrapText="1"/>
    </xf>
    <xf numFmtId="0" fontId="24" fillId="33" borderId="12" xfId="0" applyFont="1" applyFill="1" applyBorder="1" applyAlignment="1" applyProtection="1">
      <alignment horizontal="center" vertical="center" wrapText="1"/>
    </xf>
    <xf numFmtId="0" fontId="24" fillId="33" borderId="16" xfId="0" applyFont="1" applyFill="1" applyBorder="1" applyAlignment="1" applyProtection="1">
      <alignment horizontal="center" vertical="center" wrapText="1"/>
    </xf>
    <xf numFmtId="0" fontId="24" fillId="26" borderId="13" xfId="0" applyFont="1" applyFill="1" applyBorder="1" applyAlignment="1" applyProtection="1">
      <alignment horizontal="center" vertical="center" wrapText="1"/>
    </xf>
    <xf numFmtId="0" fontId="24" fillId="26" borderId="13" xfId="0" applyFont="1" applyFill="1" applyBorder="1" applyAlignment="1" applyProtection="1">
      <alignment horizontal="center" vertical="center"/>
    </xf>
    <xf numFmtId="0" fontId="24" fillId="26" borderId="41" xfId="0" applyFont="1" applyFill="1" applyBorder="1" applyAlignment="1" applyProtection="1">
      <alignment horizontal="distributed" vertical="center" justifyLastLine="1"/>
    </xf>
    <xf numFmtId="0" fontId="24" fillId="26" borderId="43" xfId="0" applyFont="1" applyFill="1" applyBorder="1" applyAlignment="1" applyProtection="1">
      <alignment horizontal="distributed" vertical="center" justifyLastLine="1"/>
    </xf>
    <xf numFmtId="0" fontId="24" fillId="26" borderId="42" xfId="0" applyFont="1" applyFill="1" applyBorder="1" applyAlignment="1" applyProtection="1">
      <alignment horizontal="distributed" vertical="center" justifyLastLine="1"/>
    </xf>
    <xf numFmtId="0" fontId="49" fillId="34" borderId="151" xfId="0" applyFont="1" applyFill="1" applyBorder="1" applyAlignment="1" applyProtection="1">
      <alignment horizontal="center" vertical="center" shrinkToFit="1"/>
    </xf>
    <xf numFmtId="0" fontId="49" fillId="34" borderId="152" xfId="0" applyFont="1" applyFill="1" applyBorder="1" applyAlignment="1" applyProtection="1">
      <alignment horizontal="center" vertical="center" shrinkToFit="1"/>
    </xf>
    <xf numFmtId="0" fontId="52" fillId="36" borderId="41" xfId="0" applyFont="1" applyFill="1" applyBorder="1" applyAlignment="1" applyProtection="1">
      <alignment horizontal="distributed" vertical="center" justifyLastLine="1"/>
    </xf>
    <xf numFmtId="0" fontId="52" fillId="36" borderId="43" xfId="0" applyFont="1" applyFill="1" applyBorder="1" applyAlignment="1" applyProtection="1">
      <alignment horizontal="distributed" vertical="center" justifyLastLine="1"/>
    </xf>
    <xf numFmtId="0" fontId="52" fillId="36" borderId="42" xfId="0" applyFont="1" applyFill="1" applyBorder="1" applyAlignment="1" applyProtection="1">
      <alignment horizontal="distributed" vertical="center" justifyLastLine="1"/>
    </xf>
    <xf numFmtId="49" fontId="24" fillId="25" borderId="0" xfId="0" applyNumberFormat="1" applyFont="1" applyFill="1" applyAlignment="1">
      <alignment horizontal="left" vertical="center"/>
    </xf>
    <xf numFmtId="180" fontId="26" fillId="25" borderId="41" xfId="0" applyNumberFormat="1" applyFont="1" applyFill="1" applyBorder="1" applyAlignment="1">
      <alignment vertical="center"/>
    </xf>
    <xf numFmtId="180" fontId="26" fillId="25" borderId="42" xfId="0" applyNumberFormat="1" applyFont="1" applyFill="1" applyBorder="1" applyAlignment="1">
      <alignment vertical="center"/>
    </xf>
    <xf numFmtId="0" fontId="26" fillId="25" borderId="0" xfId="0" applyFont="1" applyFill="1" applyBorder="1" applyAlignment="1">
      <alignment vertical="center" wrapText="1"/>
    </xf>
    <xf numFmtId="0" fontId="34" fillId="27" borderId="40" xfId="0" applyFont="1" applyFill="1" applyBorder="1" applyAlignment="1" applyProtection="1">
      <alignment horizontal="center" vertical="center" wrapText="1"/>
    </xf>
    <xf numFmtId="0" fontId="24" fillId="25" borderId="0" xfId="0" applyFont="1" applyFill="1" applyAlignment="1">
      <alignment vertical="center" wrapText="1"/>
    </xf>
    <xf numFmtId="38" fontId="26" fillId="25" borderId="41" xfId="0" applyNumberFormat="1" applyFont="1" applyFill="1" applyBorder="1" applyAlignment="1">
      <alignment vertical="center"/>
    </xf>
    <xf numFmtId="38" fontId="26" fillId="25" borderId="42" xfId="0" applyNumberFormat="1" applyFont="1" applyFill="1" applyBorder="1" applyAlignment="1">
      <alignment vertical="center"/>
    </xf>
    <xf numFmtId="0" fontId="26" fillId="25" borderId="0" xfId="0" applyFont="1" applyFill="1" applyBorder="1" applyAlignment="1">
      <alignment vertical="top" wrapText="1"/>
    </xf>
    <xf numFmtId="0" fontId="24" fillId="25" borderId="0" xfId="0" applyFont="1" applyFill="1" applyAlignment="1">
      <alignment vertical="top" wrapText="1"/>
    </xf>
    <xf numFmtId="0" fontId="26" fillId="25" borderId="0" xfId="0" applyFont="1" applyFill="1" applyBorder="1" applyAlignment="1">
      <alignment horizontal="left" vertical="top"/>
    </xf>
    <xf numFmtId="0" fontId="36" fillId="27" borderId="20" xfId="0" applyFont="1" applyFill="1" applyBorder="1" applyAlignment="1" applyProtection="1">
      <alignment horizontal="distributed" vertical="center" wrapText="1"/>
    </xf>
    <xf numFmtId="0" fontId="36" fillId="27" borderId="0" xfId="0" applyFont="1" applyFill="1" applyBorder="1" applyAlignment="1" applyProtection="1">
      <alignment horizontal="distributed" vertical="center" wrapText="1"/>
    </xf>
    <xf numFmtId="38" fontId="26" fillId="25" borderId="18" xfId="0" applyNumberFormat="1" applyFont="1" applyFill="1" applyBorder="1" applyAlignment="1">
      <alignment vertical="center"/>
    </xf>
    <xf numFmtId="38" fontId="26" fillId="25" borderId="16" xfId="0" applyNumberFormat="1" applyFont="1" applyFill="1" applyBorder="1" applyAlignment="1">
      <alignment vertical="center"/>
    </xf>
    <xf numFmtId="0" fontId="36" fillId="27" borderId="15" xfId="0" applyFont="1" applyFill="1" applyBorder="1" applyAlignment="1" applyProtection="1">
      <alignment horizontal="distributed" vertical="center" wrapText="1"/>
    </xf>
    <xf numFmtId="0" fontId="34" fillId="27" borderId="40" xfId="0" applyFont="1" applyFill="1" applyBorder="1" applyAlignment="1">
      <alignment horizontal="distributed" vertical="center" justifyLastLine="1"/>
    </xf>
    <xf numFmtId="0" fontId="34" fillId="27" borderId="21" xfId="0" applyFont="1" applyFill="1" applyBorder="1" applyAlignment="1">
      <alignment horizontal="distributed" vertical="center" justifyLastLine="1"/>
    </xf>
    <xf numFmtId="0" fontId="34" fillId="27" borderId="21" xfId="0" applyFont="1" applyFill="1" applyBorder="1" applyAlignment="1">
      <alignment horizontal="distributed" vertical="center"/>
    </xf>
    <xf numFmtId="0" fontId="34" fillId="27" borderId="22" xfId="0" applyFont="1" applyFill="1" applyBorder="1" applyAlignment="1">
      <alignment horizontal="distributed" vertical="center"/>
    </xf>
    <xf numFmtId="0" fontId="26" fillId="29" borderId="13" xfId="0" applyFont="1" applyFill="1" applyBorder="1" applyAlignment="1" applyProtection="1">
      <alignment horizontal="distributed" vertical="center"/>
    </xf>
    <xf numFmtId="0" fontId="24" fillId="25" borderId="40" xfId="0" applyFont="1" applyFill="1" applyBorder="1" applyAlignment="1">
      <alignment vertical="center"/>
    </xf>
    <xf numFmtId="0" fontId="24" fillId="25" borderId="21" xfId="0" applyFont="1" applyFill="1" applyBorder="1" applyAlignment="1">
      <alignment vertical="center"/>
    </xf>
    <xf numFmtId="0" fontId="24" fillId="25" borderId="22" xfId="0" applyFont="1" applyFill="1" applyBorder="1" applyAlignment="1">
      <alignment vertical="center"/>
    </xf>
    <xf numFmtId="0" fontId="26" fillId="29" borderId="13" xfId="0" applyFont="1" applyFill="1" applyBorder="1" applyAlignment="1" applyProtection="1">
      <alignment horizontal="distributed" vertical="center" wrapText="1"/>
    </xf>
    <xf numFmtId="0" fontId="26" fillId="26" borderId="40" xfId="46" applyNumberFormat="1" applyFont="1" applyFill="1" applyBorder="1" applyAlignment="1">
      <alignment horizontal="distributed" vertical="center" justifyLastLine="1"/>
    </xf>
    <xf numFmtId="0" fontId="24" fillId="26" borderId="159" xfId="46" applyFont="1" applyFill="1" applyBorder="1" applyAlignment="1">
      <alignment horizontal="distributed" vertical="center" justifyLastLine="1"/>
    </xf>
    <xf numFmtId="0" fontId="36" fillId="27" borderId="17" xfId="46" applyNumberFormat="1" applyFont="1" applyFill="1" applyBorder="1" applyAlignment="1">
      <alignment horizontal="distributed" vertical="center" wrapText="1"/>
    </xf>
    <xf numFmtId="0" fontId="34" fillId="27" borderId="17" xfId="46" applyFont="1" applyFill="1" applyBorder="1" applyAlignment="1">
      <alignment horizontal="distributed" vertical="center"/>
    </xf>
    <xf numFmtId="0" fontId="34" fillId="27" borderId="12" xfId="46" applyFont="1" applyFill="1" applyBorder="1" applyAlignment="1">
      <alignment horizontal="distributed" vertical="center"/>
    </xf>
    <xf numFmtId="0" fontId="36" fillId="27" borderId="41" xfId="46" applyNumberFormat="1" applyFont="1" applyFill="1" applyBorder="1" applyAlignment="1">
      <alignment horizontal="distributed" vertical="center" wrapText="1"/>
    </xf>
    <xf numFmtId="0" fontId="34" fillId="27" borderId="42" xfId="46" applyFont="1" applyFill="1" applyBorder="1" applyAlignment="1">
      <alignment horizontal="distributed" vertical="center" wrapText="1"/>
    </xf>
    <xf numFmtId="0" fontId="36" fillId="27" borderId="19" xfId="46" applyNumberFormat="1" applyFont="1" applyFill="1" applyBorder="1" applyAlignment="1">
      <alignment horizontal="distributed" vertical="center" wrapText="1"/>
    </xf>
    <xf numFmtId="0" fontId="36" fillId="27" borderId="12" xfId="46" applyNumberFormat="1" applyFont="1" applyFill="1" applyBorder="1" applyAlignment="1">
      <alignment horizontal="distributed" vertical="center" wrapText="1"/>
    </xf>
    <xf numFmtId="0" fontId="36" fillId="27" borderId="160" xfId="46" applyNumberFormat="1" applyFont="1" applyFill="1" applyBorder="1" applyAlignment="1">
      <alignment horizontal="distributed" vertical="center" indent="2"/>
    </xf>
    <xf numFmtId="0" fontId="36" fillId="27" borderId="21" xfId="46" applyNumberFormat="1" applyFont="1" applyFill="1" applyBorder="1" applyAlignment="1">
      <alignment horizontal="distributed" vertical="center" indent="2"/>
    </xf>
    <xf numFmtId="0" fontId="36" fillId="27" borderId="159" xfId="46" applyNumberFormat="1" applyFont="1" applyFill="1" applyBorder="1" applyAlignment="1">
      <alignment horizontal="distributed" vertical="center" indent="2"/>
    </xf>
    <xf numFmtId="0" fontId="36" fillId="27" borderId="153" xfId="46" applyNumberFormat="1" applyFont="1" applyFill="1" applyBorder="1" applyAlignment="1">
      <alignment horizontal="center" vertical="center" wrapText="1"/>
    </xf>
    <xf numFmtId="0" fontId="36" fillId="27" borderId="154" xfId="46" applyNumberFormat="1" applyFont="1" applyFill="1" applyBorder="1" applyAlignment="1">
      <alignment horizontal="center" vertical="center" wrapText="1"/>
    </xf>
    <xf numFmtId="0" fontId="36" fillId="27" borderId="154" xfId="46" applyNumberFormat="1" applyFont="1" applyFill="1" applyBorder="1" applyAlignment="1">
      <alignment horizontal="center" vertical="center"/>
    </xf>
    <xf numFmtId="0" fontId="36" fillId="27" borderId="155" xfId="46" applyNumberFormat="1" applyFont="1" applyFill="1" applyBorder="1" applyAlignment="1">
      <alignment horizontal="center" vertical="center"/>
    </xf>
    <xf numFmtId="0" fontId="36" fillId="27" borderId="160" xfId="46" applyNumberFormat="1" applyFont="1" applyFill="1" applyBorder="1" applyAlignment="1">
      <alignment horizontal="distributed" vertical="center" justifyLastLine="1"/>
    </xf>
    <xf numFmtId="0" fontId="36" fillId="27" borderId="21" xfId="46" applyNumberFormat="1" applyFont="1" applyFill="1" applyBorder="1" applyAlignment="1">
      <alignment horizontal="distributed" vertical="center" justifyLastLine="1"/>
    </xf>
    <xf numFmtId="0" fontId="36" fillId="27" borderId="22" xfId="46" applyNumberFormat="1" applyFont="1" applyFill="1" applyBorder="1" applyAlignment="1">
      <alignment horizontal="distributed" vertical="center" justifyLastLine="1"/>
    </xf>
    <xf numFmtId="0" fontId="36" fillId="27" borderId="159" xfId="46" applyNumberFormat="1" applyFont="1" applyFill="1" applyBorder="1" applyAlignment="1">
      <alignment horizontal="distributed" vertical="center" justifyLastLine="1"/>
    </xf>
    <xf numFmtId="0" fontId="36" fillId="27" borderId="41" xfId="46" applyNumberFormat="1" applyFont="1" applyFill="1" applyBorder="1" applyAlignment="1">
      <alignment horizontal="center" vertical="center" wrapText="1"/>
    </xf>
    <xf numFmtId="0" fontId="36" fillId="27" borderId="43" xfId="46" applyNumberFormat="1" applyFont="1" applyFill="1" applyBorder="1" applyAlignment="1">
      <alignment horizontal="center" vertical="center" wrapText="1"/>
    </xf>
    <xf numFmtId="0" fontId="36" fillId="27" borderId="43" xfId="46" applyNumberFormat="1" applyFont="1" applyFill="1" applyBorder="1" applyAlignment="1">
      <alignment horizontal="center" vertical="center"/>
    </xf>
    <xf numFmtId="0" fontId="36" fillId="27" borderId="42" xfId="46" applyNumberFormat="1" applyFont="1" applyFill="1" applyBorder="1" applyAlignment="1">
      <alignment horizontal="center" vertical="center"/>
    </xf>
    <xf numFmtId="0" fontId="36" fillId="27" borderId="156" xfId="46" applyNumberFormat="1" applyFont="1" applyFill="1" applyBorder="1" applyAlignment="1">
      <alignment horizontal="distributed" vertical="center"/>
    </xf>
    <xf numFmtId="0" fontId="36" fillId="27" borderId="157" xfId="46" applyNumberFormat="1" applyFont="1" applyFill="1" applyBorder="1" applyAlignment="1">
      <alignment horizontal="distributed" vertical="center"/>
    </xf>
    <xf numFmtId="0" fontId="34" fillId="27" borderId="157" xfId="46" applyFont="1" applyFill="1" applyBorder="1" applyAlignment="1">
      <alignment horizontal="distributed" vertical="center"/>
    </xf>
    <xf numFmtId="0" fontId="34" fillId="27" borderId="158" xfId="46" applyFont="1" applyFill="1" applyBorder="1" applyAlignment="1">
      <alignment horizontal="distributed" vertical="center"/>
    </xf>
    <xf numFmtId="0" fontId="26" fillId="26" borderId="19" xfId="48" applyNumberFormat="1" applyFont="1" applyFill="1" applyBorder="1" applyAlignment="1">
      <alignment horizontal="center" vertical="center" wrapText="1"/>
    </xf>
    <xf numFmtId="0" fontId="26" fillId="26" borderId="161" xfId="46" applyFont="1" applyFill="1" applyBorder="1" applyAlignment="1">
      <alignment horizontal="center" vertical="center"/>
    </xf>
    <xf numFmtId="0" fontId="26" fillId="26" borderId="17" xfId="46" applyFont="1" applyFill="1" applyBorder="1" applyAlignment="1">
      <alignment horizontal="center" vertical="center"/>
    </xf>
    <xf numFmtId="0" fontId="26" fillId="26" borderId="162" xfId="46" applyFont="1" applyFill="1" applyBorder="1" applyAlignment="1">
      <alignment horizontal="center" vertical="center"/>
    </xf>
    <xf numFmtId="0" fontId="26" fillId="26" borderId="12" xfId="46" applyFont="1" applyFill="1" applyBorder="1" applyAlignment="1">
      <alignment horizontal="center" vertical="center"/>
    </xf>
    <xf numFmtId="0" fontId="26" fillId="26" borderId="163" xfId="46" applyFont="1" applyFill="1" applyBorder="1" applyAlignment="1">
      <alignment horizontal="center" vertical="center"/>
    </xf>
    <xf numFmtId="0" fontId="36" fillId="27" borderId="20" xfId="46" applyNumberFormat="1" applyFont="1" applyFill="1" applyBorder="1" applyAlignment="1">
      <alignment horizontal="distributed" vertical="center"/>
    </xf>
    <xf numFmtId="0" fontId="36" fillId="27" borderId="0" xfId="46" applyNumberFormat="1" applyFont="1" applyFill="1" applyBorder="1" applyAlignment="1">
      <alignment horizontal="distributed" vertical="center"/>
    </xf>
    <xf numFmtId="0" fontId="34" fillId="27" borderId="0" xfId="46" applyFont="1" applyFill="1" applyBorder="1" applyAlignment="1">
      <alignment horizontal="distributed" vertical="center"/>
    </xf>
    <xf numFmtId="0" fontId="34" fillId="27" borderId="15" xfId="46" applyFont="1" applyFill="1" applyBorder="1" applyAlignment="1">
      <alignment horizontal="distributed" vertical="center"/>
    </xf>
    <xf numFmtId="0" fontId="51" fillId="35" borderId="0" xfId="46" applyFont="1" applyFill="1" applyAlignment="1">
      <alignment horizontal="center" vertical="center"/>
    </xf>
    <xf numFmtId="0" fontId="26" fillId="29" borderId="168" xfId="0" applyFont="1" applyFill="1" applyBorder="1" applyAlignment="1">
      <alignment horizontal="distributed" vertical="center" justifyLastLine="1"/>
    </xf>
    <xf numFmtId="0" fontId="26" fillId="29" borderId="169" xfId="0" applyFont="1" applyFill="1" applyBorder="1" applyAlignment="1">
      <alignment horizontal="distributed" vertical="center" justifyLastLine="1"/>
    </xf>
    <xf numFmtId="0" fontId="26" fillId="29" borderId="25" xfId="0" applyFont="1" applyFill="1" applyBorder="1" applyAlignment="1">
      <alignment horizontal="distributed" vertical="center" justifyLastLine="1"/>
    </xf>
    <xf numFmtId="0" fontId="26" fillId="29" borderId="26" xfId="0" applyFont="1" applyFill="1" applyBorder="1" applyAlignment="1">
      <alignment horizontal="distributed" vertical="center" justifyLastLine="1"/>
    </xf>
    <xf numFmtId="0" fontId="26" fillId="29" borderId="27" xfId="0" applyFont="1" applyFill="1" applyBorder="1" applyAlignment="1">
      <alignment horizontal="distributed" vertical="center" justifyLastLine="1"/>
    </xf>
    <xf numFmtId="0" fontId="26" fillId="29" borderId="40" xfId="0" applyFont="1" applyFill="1" applyBorder="1" applyAlignment="1">
      <alignment horizontal="distributed" vertical="center" justifyLastLine="1"/>
    </xf>
    <xf numFmtId="0" fontId="26" fillId="29" borderId="164" xfId="0" applyFont="1" applyFill="1" applyBorder="1" applyAlignment="1">
      <alignment horizontal="distributed" vertical="center" justifyLastLine="1"/>
    </xf>
    <xf numFmtId="38" fontId="26" fillId="25" borderId="170" xfId="0" applyNumberFormat="1" applyFont="1" applyFill="1" applyBorder="1" applyAlignment="1">
      <alignment horizontal="center" vertical="center"/>
    </xf>
    <xf numFmtId="38" fontId="26" fillId="25" borderId="167" xfId="0" applyNumberFormat="1" applyFont="1" applyFill="1" applyBorder="1" applyAlignment="1">
      <alignment horizontal="center" vertical="center"/>
    </xf>
    <xf numFmtId="0" fontId="26" fillId="29" borderId="171" xfId="0" applyFont="1" applyFill="1" applyBorder="1" applyAlignment="1">
      <alignment horizontal="distributed" vertical="center" justifyLastLine="1"/>
    </xf>
    <xf numFmtId="0" fontId="24" fillId="29" borderId="172" xfId="0" applyFont="1" applyFill="1" applyBorder="1" applyAlignment="1">
      <alignment horizontal="distributed" vertical="center" justifyLastLine="1"/>
    </xf>
    <xf numFmtId="0" fontId="24" fillId="29" borderId="173" xfId="0" applyFont="1" applyFill="1" applyBorder="1" applyAlignment="1">
      <alignment horizontal="distributed" vertical="center" justifyLastLine="1"/>
    </xf>
    <xf numFmtId="0" fontId="26" fillId="29" borderId="25" xfId="0" applyFont="1" applyFill="1" applyBorder="1" applyAlignment="1">
      <alignment horizontal="center" vertical="center" wrapText="1"/>
    </xf>
    <xf numFmtId="0" fontId="24" fillId="29" borderId="26" xfId="0" applyFont="1" applyFill="1" applyBorder="1" applyAlignment="1">
      <alignment horizontal="center" vertical="center"/>
    </xf>
    <xf numFmtId="0" fontId="24" fillId="29" borderId="27" xfId="0" applyFont="1" applyFill="1" applyBorder="1" applyAlignment="1">
      <alignment horizontal="center" vertical="center"/>
    </xf>
    <xf numFmtId="0" fontId="24" fillId="29" borderId="28" xfId="0" applyFont="1" applyFill="1" applyBorder="1" applyAlignment="1">
      <alignment horizontal="center" vertical="center"/>
    </xf>
    <xf numFmtId="0" fontId="24" fillId="29" borderId="0" xfId="0" applyFont="1" applyFill="1" applyBorder="1" applyAlignment="1">
      <alignment horizontal="center" vertical="center"/>
    </xf>
    <xf numFmtId="0" fontId="24" fillId="29" borderId="29" xfId="0" applyFont="1" applyFill="1" applyBorder="1" applyAlignment="1">
      <alignment horizontal="center" vertical="center"/>
    </xf>
    <xf numFmtId="0" fontId="24" fillId="29" borderId="174" xfId="0" applyFont="1" applyFill="1" applyBorder="1" applyAlignment="1">
      <alignment horizontal="center" vertical="center"/>
    </xf>
    <xf numFmtId="0" fontId="24" fillId="29" borderId="15" xfId="0" applyFont="1" applyFill="1" applyBorder="1" applyAlignment="1">
      <alignment horizontal="center" vertical="center"/>
    </xf>
    <xf numFmtId="0" fontId="24" fillId="29" borderId="175" xfId="0" applyFont="1" applyFill="1" applyBorder="1" applyAlignment="1">
      <alignment horizontal="center" vertical="center"/>
    </xf>
    <xf numFmtId="38" fontId="26" fillId="25" borderId="30" xfId="33" applyNumberFormat="1" applyFont="1" applyFill="1" applyBorder="1" applyAlignment="1">
      <alignment horizontal="center" vertical="center"/>
    </xf>
    <xf numFmtId="38" fontId="24" fillId="25" borderId="31" xfId="33" applyNumberFormat="1" applyFont="1" applyFill="1" applyBorder="1" applyAlignment="1">
      <alignment vertical="center"/>
    </xf>
    <xf numFmtId="38" fontId="24" fillId="25" borderId="32" xfId="33" applyNumberFormat="1" applyFont="1" applyFill="1" applyBorder="1" applyAlignment="1">
      <alignment vertical="center"/>
    </xf>
    <xf numFmtId="0" fontId="24" fillId="29" borderId="26" xfId="0" applyFont="1" applyFill="1" applyBorder="1" applyAlignment="1">
      <alignment horizontal="distributed" vertical="center" justifyLastLine="1"/>
    </xf>
    <xf numFmtId="0" fontId="24" fillId="29" borderId="27" xfId="0" applyFont="1" applyFill="1" applyBorder="1" applyAlignment="1">
      <alignment horizontal="distributed" vertical="center" justifyLastLine="1"/>
    </xf>
    <xf numFmtId="38" fontId="26" fillId="25" borderId="165" xfId="0" applyNumberFormat="1" applyFont="1" applyFill="1" applyBorder="1" applyAlignment="1">
      <alignment horizontal="center" vertical="center"/>
    </xf>
    <xf numFmtId="38" fontId="26" fillId="25" borderId="176" xfId="0" applyNumberFormat="1" applyFont="1" applyFill="1" applyBorder="1" applyAlignment="1">
      <alignment horizontal="center" vertical="center"/>
    </xf>
    <xf numFmtId="0" fontId="24" fillId="29" borderId="164" xfId="0" applyFont="1" applyFill="1" applyBorder="1" applyAlignment="1">
      <alignment horizontal="distributed" vertical="center" justifyLastLine="1"/>
    </xf>
    <xf numFmtId="0" fontId="24" fillId="29" borderId="28" xfId="0" applyFont="1" applyFill="1" applyBorder="1" applyAlignment="1">
      <alignment horizontal="distributed" vertical="center" justifyLastLine="1"/>
    </xf>
    <xf numFmtId="0" fontId="24" fillId="29" borderId="0" xfId="0" applyFont="1" applyFill="1" applyBorder="1" applyAlignment="1">
      <alignment horizontal="distributed" vertical="center" justifyLastLine="1"/>
    </xf>
    <xf numFmtId="0" fontId="24" fillId="29" borderId="29" xfId="0" applyFont="1" applyFill="1" applyBorder="1" applyAlignment="1">
      <alignment horizontal="distributed" vertical="center" justifyLastLine="1"/>
    </xf>
    <xf numFmtId="0" fontId="26" fillId="26" borderId="0" xfId="0" applyFont="1" applyFill="1" applyBorder="1" applyAlignment="1">
      <alignment vertical="center" wrapText="1"/>
    </xf>
    <xf numFmtId="0" fontId="24" fillId="26" borderId="0" xfId="0" applyFont="1" applyFill="1" applyAlignment="1">
      <alignment vertical="center" wrapText="1"/>
    </xf>
    <xf numFmtId="0" fontId="24" fillId="26" borderId="0" xfId="0" applyFont="1" applyFill="1" applyAlignment="1">
      <alignment vertical="center"/>
    </xf>
    <xf numFmtId="38" fontId="26" fillId="25" borderId="166" xfId="0" applyNumberFormat="1" applyFont="1" applyFill="1" applyBorder="1" applyAlignment="1">
      <alignment horizontal="center" vertical="center"/>
    </xf>
    <xf numFmtId="0" fontId="24" fillId="29" borderId="26" xfId="0" applyFont="1" applyFill="1" applyBorder="1" applyAlignment="1">
      <alignment horizontal="distributed" vertical="center"/>
    </xf>
    <xf numFmtId="0" fontId="24" fillId="29" borderId="27" xfId="0" applyFont="1" applyFill="1" applyBorder="1" applyAlignment="1">
      <alignment horizontal="distributed" vertical="center"/>
    </xf>
    <xf numFmtId="38" fontId="26" fillId="25" borderId="33" xfId="0" applyNumberFormat="1" applyFont="1" applyFill="1" applyBorder="1" applyAlignment="1">
      <alignment horizontal="center" vertical="center"/>
    </xf>
    <xf numFmtId="38" fontId="26" fillId="25" borderId="38" xfId="0" applyNumberFormat="1" applyFont="1" applyFill="1" applyBorder="1" applyAlignment="1">
      <alignment horizontal="center" vertical="center"/>
    </xf>
    <xf numFmtId="38" fontId="26" fillId="25" borderId="39" xfId="0" applyNumberFormat="1" applyFont="1" applyFill="1" applyBorder="1" applyAlignment="1">
      <alignment horizontal="center" vertical="center"/>
    </xf>
    <xf numFmtId="38" fontId="26" fillId="25" borderId="38" xfId="0" applyNumberFormat="1" applyFont="1" applyFill="1" applyBorder="1" applyAlignment="1">
      <alignment horizontal="distributed" vertical="center" justifyLastLine="1"/>
    </xf>
    <xf numFmtId="38" fontId="26" fillId="25" borderId="39" xfId="0" applyNumberFormat="1" applyFont="1" applyFill="1" applyBorder="1" applyAlignment="1">
      <alignment horizontal="distributed" vertical="center" justifyLastLine="1"/>
    </xf>
    <xf numFmtId="38" fontId="24" fillId="25" borderId="166" xfId="0" applyNumberFormat="1" applyFont="1" applyFill="1" applyBorder="1" applyAlignment="1">
      <alignment horizontal="center" vertical="center"/>
    </xf>
    <xf numFmtId="38" fontId="24" fillId="25" borderId="167" xfId="0" applyNumberFormat="1" applyFont="1" applyFill="1" applyBorder="1" applyAlignment="1">
      <alignment horizontal="center" vertical="center"/>
    </xf>
    <xf numFmtId="0" fontId="24" fillId="29" borderId="177" xfId="0" applyFont="1" applyFill="1" applyBorder="1" applyAlignment="1">
      <alignment horizontal="distributed" vertical="center" justifyLastLine="1"/>
    </xf>
    <xf numFmtId="38" fontId="24" fillId="25" borderId="176" xfId="0" applyNumberFormat="1" applyFont="1" applyFill="1" applyBorder="1" applyAlignment="1">
      <alignment horizontal="center" vertical="center"/>
    </xf>
    <xf numFmtId="0" fontId="26" fillId="29" borderId="178" xfId="0" applyFont="1" applyFill="1" applyBorder="1" applyAlignment="1">
      <alignment horizontal="distributed" vertical="center" justifyLastLine="1"/>
    </xf>
    <xf numFmtId="0" fontId="24" fillId="29" borderId="168" xfId="0" applyFont="1" applyFill="1" applyBorder="1" applyAlignment="1">
      <alignment horizontal="distributed" vertical="center"/>
    </xf>
    <xf numFmtId="0" fontId="24" fillId="29" borderId="169" xfId="0" applyFont="1" applyFill="1" applyBorder="1" applyAlignment="1">
      <alignment horizontal="distributed" vertical="center"/>
    </xf>
    <xf numFmtId="0" fontId="24" fillId="29" borderId="179" xfId="0" applyFont="1" applyFill="1" applyBorder="1" applyAlignment="1">
      <alignment horizontal="distributed" vertical="center" justifyLastLine="1"/>
    </xf>
    <xf numFmtId="0" fontId="24" fillId="29" borderId="13" xfId="0" applyFont="1" applyFill="1" applyBorder="1" applyAlignment="1">
      <alignment horizontal="distributed" vertical="center" justifyLastLine="1"/>
    </xf>
    <xf numFmtId="0" fontId="24" fillId="29" borderId="13" xfId="0" applyFont="1" applyFill="1" applyBorder="1" applyAlignment="1">
      <alignment horizontal="distributed" vertical="center"/>
    </xf>
    <xf numFmtId="0" fontId="24" fillId="29" borderId="180" xfId="0" applyFont="1" applyFill="1" applyBorder="1" applyAlignment="1">
      <alignment horizontal="distributed" vertical="center"/>
    </xf>
    <xf numFmtId="38" fontId="24" fillId="25" borderId="38" xfId="0" applyNumberFormat="1" applyFont="1" applyFill="1" applyBorder="1" applyAlignment="1">
      <alignment horizontal="center" vertical="center"/>
    </xf>
    <xf numFmtId="38" fontId="24" fillId="25" borderId="39" xfId="0" applyNumberFormat="1" applyFont="1" applyFill="1" applyBorder="1" applyAlignment="1">
      <alignment horizontal="center" vertical="center"/>
    </xf>
    <xf numFmtId="0" fontId="24" fillId="25" borderId="176" xfId="0" applyFont="1" applyFill="1" applyBorder="1" applyAlignment="1">
      <alignment horizontal="center" vertical="center"/>
    </xf>
    <xf numFmtId="0" fontId="26" fillId="29" borderId="13" xfId="0" applyFont="1" applyFill="1" applyBorder="1" applyAlignment="1">
      <alignment horizontal="distributed" vertical="center" justifyLastLine="1"/>
    </xf>
    <xf numFmtId="0" fontId="24" fillId="29" borderId="174" xfId="0" applyFont="1" applyFill="1" applyBorder="1" applyAlignment="1">
      <alignment horizontal="distributed" vertical="center" justifyLastLine="1"/>
    </xf>
    <xf numFmtId="0" fontId="24" fillId="29" borderId="15" xfId="0" applyFont="1" applyFill="1" applyBorder="1" applyAlignment="1">
      <alignment horizontal="distributed" vertical="center" justifyLastLine="1"/>
    </xf>
    <xf numFmtId="0" fontId="24" fillId="29" borderId="175" xfId="0" applyFont="1" applyFill="1" applyBorder="1" applyAlignment="1">
      <alignment horizontal="distributed" vertical="center" justifyLastLine="1"/>
    </xf>
    <xf numFmtId="0" fontId="34" fillId="27" borderId="181" xfId="44" applyFont="1" applyFill="1" applyBorder="1" applyAlignment="1">
      <alignment horizontal="distributed" vertical="center"/>
    </xf>
    <xf numFmtId="0" fontId="34" fillId="27" borderId="182" xfId="0" applyFont="1" applyFill="1" applyBorder="1" applyAlignment="1">
      <alignment horizontal="distributed" vertical="center"/>
    </xf>
    <xf numFmtId="0" fontId="34" fillId="27" borderId="183" xfId="0" applyFont="1" applyFill="1" applyBorder="1" applyAlignment="1">
      <alignment horizontal="distributed" vertical="center"/>
    </xf>
    <xf numFmtId="0" fontId="36" fillId="27" borderId="184" xfId="44" applyFont="1" applyFill="1" applyBorder="1" applyAlignment="1">
      <alignment horizontal="distributed" vertical="center" wrapText="1"/>
    </xf>
    <xf numFmtId="0" fontId="34" fillId="27" borderId="185" xfId="0" applyFont="1" applyFill="1" applyBorder="1" applyAlignment="1">
      <alignment horizontal="distributed" vertical="center" wrapText="1"/>
    </xf>
    <xf numFmtId="0" fontId="34" fillId="27" borderId="186" xfId="0" applyFont="1" applyFill="1" applyBorder="1" applyAlignment="1">
      <alignment horizontal="distributed" vertical="center" wrapText="1"/>
    </xf>
    <xf numFmtId="0" fontId="36" fillId="27" borderId="187" xfId="44" applyFont="1" applyFill="1" applyBorder="1" applyAlignment="1">
      <alignment horizontal="distributed" vertical="center" wrapText="1"/>
    </xf>
    <xf numFmtId="0" fontId="36" fillId="27" borderId="188" xfId="0" applyFont="1" applyFill="1" applyBorder="1" applyAlignment="1">
      <alignment horizontal="distributed" vertical="center" wrapText="1"/>
    </xf>
    <xf numFmtId="0" fontId="36" fillId="27" borderId="189" xfId="0" applyFont="1" applyFill="1" applyBorder="1" applyAlignment="1">
      <alignment horizontal="distributed" vertical="center" wrapText="1"/>
    </xf>
    <xf numFmtId="0" fontId="34" fillId="27" borderId="25" xfId="44" applyFont="1" applyFill="1" applyBorder="1" applyAlignment="1">
      <alignment horizontal="distributed" vertical="center" justifyLastLine="1"/>
    </xf>
    <xf numFmtId="0" fontId="34" fillId="27" borderId="26" xfId="0" applyFont="1" applyFill="1" applyBorder="1" applyAlignment="1">
      <alignment horizontal="distributed" vertical="center" justifyLastLine="1"/>
    </xf>
    <xf numFmtId="0" fontId="34" fillId="27" borderId="27" xfId="0" applyFont="1" applyFill="1" applyBorder="1" applyAlignment="1">
      <alignment horizontal="distributed" vertical="center" justifyLastLine="1"/>
    </xf>
    <xf numFmtId="0" fontId="34" fillId="27" borderId="28" xfId="0" applyFont="1" applyFill="1" applyBorder="1" applyAlignment="1">
      <alignment horizontal="distributed" vertical="center" justifyLastLine="1"/>
    </xf>
    <xf numFmtId="0" fontId="34" fillId="27" borderId="0" xfId="0" applyFont="1" applyFill="1" applyBorder="1" applyAlignment="1">
      <alignment horizontal="distributed" vertical="center" justifyLastLine="1"/>
    </xf>
    <xf numFmtId="0" fontId="34" fillId="27" borderId="29" xfId="0" applyFont="1" applyFill="1" applyBorder="1" applyAlignment="1">
      <alignment horizontal="distributed" vertical="center" justifyLastLine="1"/>
    </xf>
    <xf numFmtId="0" fontId="34" fillId="27" borderId="174" xfId="0" applyFont="1" applyFill="1" applyBorder="1" applyAlignment="1">
      <alignment horizontal="distributed" vertical="center" justifyLastLine="1"/>
    </xf>
    <xf numFmtId="0" fontId="34" fillId="27" borderId="15" xfId="0" applyFont="1" applyFill="1" applyBorder="1" applyAlignment="1">
      <alignment horizontal="distributed" vertical="center" justifyLastLine="1"/>
    </xf>
    <xf numFmtId="0" fontId="34" fillId="27" borderId="175" xfId="0" applyFont="1" applyFill="1" applyBorder="1" applyAlignment="1">
      <alignment horizontal="distributed" vertical="center" justifyLastLine="1"/>
    </xf>
    <xf numFmtId="0" fontId="36" fillId="27" borderId="41" xfId="44" applyFont="1" applyFill="1" applyBorder="1" applyAlignment="1">
      <alignment horizontal="distributed" vertical="center" wrapText="1"/>
    </xf>
    <xf numFmtId="0" fontId="36" fillId="27" borderId="43" xfId="0" applyFont="1" applyFill="1" applyBorder="1" applyAlignment="1">
      <alignment horizontal="distributed" vertical="center" wrapText="1"/>
    </xf>
    <xf numFmtId="0" fontId="36" fillId="27" borderId="190" xfId="0" applyFont="1" applyFill="1" applyBorder="1" applyAlignment="1">
      <alignment horizontal="distributed" vertical="center" wrapText="1"/>
    </xf>
    <xf numFmtId="0" fontId="36" fillId="27" borderId="191" xfId="44" applyFont="1" applyFill="1" applyBorder="1" applyAlignment="1">
      <alignment horizontal="distributed" vertical="center" wrapText="1"/>
    </xf>
    <xf numFmtId="0" fontId="36" fillId="27" borderId="182" xfId="0" applyFont="1" applyFill="1" applyBorder="1" applyAlignment="1">
      <alignment horizontal="distributed" vertical="center"/>
    </xf>
    <xf numFmtId="0" fontId="36" fillId="27" borderId="192" xfId="0" applyFont="1" applyFill="1" applyBorder="1" applyAlignment="1">
      <alignment horizontal="distributed" vertical="center"/>
    </xf>
    <xf numFmtId="0" fontId="26" fillId="26" borderId="193" xfId="49" applyNumberFormat="1" applyFont="1" applyFill="1" applyBorder="1" applyAlignment="1">
      <alignment horizontal="distributed" vertical="center" justifyLastLine="1"/>
    </xf>
    <xf numFmtId="0" fontId="24" fillId="26" borderId="194" xfId="0" applyNumberFormat="1" applyFont="1" applyFill="1" applyBorder="1" applyAlignment="1">
      <alignment horizontal="distributed" vertical="center" justifyLastLine="1"/>
    </xf>
    <xf numFmtId="0" fontId="36" fillId="27" borderId="188" xfId="0" applyFont="1" applyFill="1" applyBorder="1" applyAlignment="1">
      <alignment horizontal="distributed" vertical="center"/>
    </xf>
    <xf numFmtId="0" fontId="36" fillId="27" borderId="189" xfId="0" applyFont="1" applyFill="1" applyBorder="1" applyAlignment="1">
      <alignment horizontal="distributed" vertical="center"/>
    </xf>
    <xf numFmtId="0" fontId="36" fillId="27" borderId="43" xfId="0" applyFont="1" applyFill="1" applyBorder="1" applyAlignment="1">
      <alignment horizontal="distributed" vertical="center"/>
    </xf>
    <xf numFmtId="0" fontId="36" fillId="27" borderId="190" xfId="0" applyFont="1" applyFill="1" applyBorder="1" applyAlignment="1">
      <alignment horizontal="distributed" vertical="center"/>
    </xf>
    <xf numFmtId="0" fontId="34" fillId="27" borderId="43" xfId="0" applyFont="1" applyFill="1" applyBorder="1" applyAlignment="1">
      <alignment horizontal="distributed" vertical="center" wrapText="1"/>
    </xf>
    <xf numFmtId="0" fontId="34" fillId="27" borderId="190" xfId="0" applyFont="1" applyFill="1" applyBorder="1" applyAlignment="1">
      <alignment horizontal="distributed" vertical="center" wrapText="1"/>
    </xf>
    <xf numFmtId="0" fontId="24" fillId="26" borderId="25" xfId="48" applyNumberFormat="1" applyFont="1" applyFill="1" applyBorder="1" applyAlignment="1">
      <alignment horizontal="center" vertical="center" wrapText="1"/>
    </xf>
    <xf numFmtId="0" fontId="24" fillId="26" borderId="27" xfId="0" applyFont="1" applyFill="1" applyBorder="1" applyAlignment="1">
      <alignment horizontal="center" vertical="center"/>
    </xf>
    <xf numFmtId="0" fontId="24" fillId="26" borderId="28" xfId="0" applyFont="1" applyFill="1" applyBorder="1" applyAlignment="1">
      <alignment horizontal="center" vertical="center"/>
    </xf>
    <xf numFmtId="0" fontId="24" fillId="26" borderId="29" xfId="0" applyFont="1" applyFill="1" applyBorder="1" applyAlignment="1">
      <alignment horizontal="center" vertical="center"/>
    </xf>
    <xf numFmtId="0" fontId="24" fillId="26" borderId="30" xfId="0" applyFont="1" applyFill="1" applyBorder="1" applyAlignment="1">
      <alignment horizontal="center" vertical="center"/>
    </xf>
    <xf numFmtId="0" fontId="24" fillId="26" borderId="32" xfId="0" applyFont="1" applyFill="1" applyBorder="1" applyAlignment="1">
      <alignment horizontal="center" vertical="center"/>
    </xf>
    <xf numFmtId="0" fontId="34" fillId="27" borderId="25" xfId="44" applyFont="1" applyFill="1" applyBorder="1" applyAlignment="1">
      <alignment horizontal="distributed" vertical="center" wrapText="1" justifyLastLine="1"/>
    </xf>
    <xf numFmtId="0" fontId="34" fillId="27" borderId="26" xfId="44" applyFont="1" applyFill="1" applyBorder="1" applyAlignment="1">
      <alignment horizontal="distributed" vertical="center" wrapText="1" justifyLastLine="1"/>
    </xf>
    <xf numFmtId="0" fontId="34" fillId="27" borderId="27" xfId="44" applyFont="1" applyFill="1" applyBorder="1" applyAlignment="1">
      <alignment horizontal="distributed" vertical="center" wrapText="1" justifyLastLine="1"/>
    </xf>
    <xf numFmtId="0" fontId="34" fillId="27" borderId="28" xfId="0" applyFont="1" applyFill="1" applyBorder="1" applyAlignment="1">
      <alignment horizontal="distributed" vertical="center" wrapText="1" justifyLastLine="1"/>
    </xf>
    <xf numFmtId="0" fontId="34" fillId="27" borderId="0" xfId="0" applyFont="1" applyFill="1" applyBorder="1" applyAlignment="1">
      <alignment horizontal="distributed" vertical="center" wrapText="1" justifyLastLine="1"/>
    </xf>
    <xf numFmtId="0" fontId="34" fillId="27" borderId="29" xfId="0" applyFont="1" applyFill="1" applyBorder="1" applyAlignment="1">
      <alignment horizontal="distributed" vertical="center" wrapText="1" justifyLastLine="1"/>
    </xf>
    <xf numFmtId="0" fontId="34" fillId="27" borderId="174" xfId="0" applyFont="1" applyFill="1" applyBorder="1" applyAlignment="1">
      <alignment horizontal="distributed" vertical="center" wrapText="1" justifyLastLine="1"/>
    </xf>
    <xf numFmtId="0" fontId="34" fillId="27" borderId="15" xfId="0" applyFont="1" applyFill="1" applyBorder="1" applyAlignment="1">
      <alignment horizontal="distributed" vertical="center" wrapText="1" justifyLastLine="1"/>
    </xf>
    <xf numFmtId="0" fontId="34" fillId="27" borderId="175" xfId="0" applyFont="1" applyFill="1" applyBorder="1" applyAlignment="1">
      <alignment horizontal="distributed" vertical="center" wrapText="1" justifyLastLine="1"/>
    </xf>
    <xf numFmtId="0" fontId="36" fillId="27" borderId="43" xfId="44" applyFont="1" applyFill="1" applyBorder="1" applyAlignment="1">
      <alignment horizontal="distributed" vertical="center" wrapText="1"/>
    </xf>
    <xf numFmtId="0" fontId="34" fillId="27" borderId="190" xfId="44" applyFont="1" applyFill="1" applyBorder="1" applyAlignment="1">
      <alignment horizontal="distributed" vertical="center" wrapText="1"/>
    </xf>
    <xf numFmtId="0" fontId="26" fillId="26" borderId="30" xfId="49" applyFont="1" applyFill="1" applyBorder="1" applyAlignment="1">
      <alignment horizontal="center" vertical="center"/>
    </xf>
    <xf numFmtId="0" fontId="26" fillId="26" borderId="32" xfId="49" applyFont="1" applyFill="1" applyBorder="1" applyAlignment="1">
      <alignment horizontal="center" vertical="center"/>
    </xf>
    <xf numFmtId="0" fontId="26" fillId="26" borderId="25" xfId="48" applyNumberFormat="1" applyFont="1" applyFill="1" applyBorder="1" applyAlignment="1">
      <alignment horizontal="center" vertical="center" wrapText="1"/>
    </xf>
    <xf numFmtId="0" fontId="26" fillId="26" borderId="26" xfId="0" applyFont="1" applyFill="1" applyBorder="1" applyAlignment="1">
      <alignment horizontal="center" vertical="center"/>
    </xf>
    <xf numFmtId="0" fontId="26" fillId="26" borderId="28" xfId="48" applyNumberFormat="1" applyFont="1" applyFill="1" applyBorder="1" applyAlignment="1">
      <alignment horizontal="center" vertical="center" wrapText="1"/>
    </xf>
    <xf numFmtId="0" fontId="26" fillId="26" borderId="0" xfId="0" applyFont="1" applyFill="1" applyBorder="1" applyAlignment="1">
      <alignment horizontal="center" vertical="center"/>
    </xf>
    <xf numFmtId="0" fontId="26" fillId="26" borderId="28" xfId="0" applyFont="1" applyFill="1" applyBorder="1" applyAlignment="1">
      <alignment horizontal="center" vertical="center"/>
    </xf>
    <xf numFmtId="0" fontId="26" fillId="26" borderId="174" xfId="0" applyFont="1" applyFill="1" applyBorder="1" applyAlignment="1">
      <alignment horizontal="center" vertical="center"/>
    </xf>
    <xf numFmtId="0" fontId="26" fillId="26" borderId="15" xfId="0" applyFont="1" applyFill="1" applyBorder="1" applyAlignment="1">
      <alignment horizontal="center" vertical="center"/>
    </xf>
    <xf numFmtId="0" fontId="36" fillId="27" borderId="19" xfId="0" applyFont="1" applyFill="1" applyBorder="1" applyAlignment="1">
      <alignment horizontal="distributed" vertical="center" wrapText="1"/>
    </xf>
    <xf numFmtId="0" fontId="34" fillId="27" borderId="42" xfId="0" applyFont="1" applyFill="1" applyBorder="1" applyAlignment="1">
      <alignment horizontal="distributed" vertical="center" wrapText="1"/>
    </xf>
    <xf numFmtId="0" fontId="36" fillId="27" borderId="197" xfId="0" applyFont="1" applyFill="1" applyBorder="1" applyAlignment="1">
      <alignment horizontal="distributed" vertical="center" wrapText="1"/>
    </xf>
    <xf numFmtId="0" fontId="36" fillId="27" borderId="28" xfId="0" applyFont="1" applyFill="1" applyBorder="1" applyAlignment="1">
      <alignment horizontal="distributed" vertical="center" wrapText="1"/>
    </xf>
    <xf numFmtId="0" fontId="36" fillId="27" borderId="174" xfId="0" applyFont="1" applyFill="1" applyBorder="1" applyAlignment="1">
      <alignment horizontal="distributed" vertical="center" wrapText="1"/>
    </xf>
    <xf numFmtId="0" fontId="36" fillId="27" borderId="42" xfId="0" applyFont="1" applyFill="1" applyBorder="1" applyAlignment="1">
      <alignment horizontal="distributed" vertical="center" wrapText="1"/>
    </xf>
    <xf numFmtId="0" fontId="36" fillId="27" borderId="171" xfId="0" applyFont="1" applyFill="1" applyBorder="1" applyAlignment="1">
      <alignment horizontal="distributed" vertical="center"/>
    </xf>
    <xf numFmtId="0" fontId="36" fillId="27" borderId="172" xfId="0" applyFont="1" applyFill="1" applyBorder="1" applyAlignment="1">
      <alignment horizontal="distributed" vertical="center"/>
    </xf>
    <xf numFmtId="0" fontId="36" fillId="27" borderId="173" xfId="0" applyFont="1" applyFill="1" applyBorder="1" applyAlignment="1">
      <alignment horizontal="distributed" vertical="center"/>
    </xf>
    <xf numFmtId="0" fontId="36" fillId="27" borderId="17" xfId="0" applyFont="1" applyFill="1" applyBorder="1" applyAlignment="1">
      <alignment horizontal="distributed" vertical="center" wrapText="1"/>
    </xf>
    <xf numFmtId="0" fontId="34" fillId="27" borderId="17" xfId="0" applyFont="1" applyFill="1" applyBorder="1" applyAlignment="1">
      <alignment horizontal="distributed" vertical="center" wrapText="1"/>
    </xf>
    <xf numFmtId="0" fontId="34" fillId="27" borderId="12" xfId="0" applyFont="1" applyFill="1" applyBorder="1" applyAlignment="1">
      <alignment horizontal="distributed" vertical="center" wrapText="1"/>
    </xf>
    <xf numFmtId="0" fontId="36" fillId="27" borderId="18" xfId="0" applyFont="1" applyFill="1" applyBorder="1" applyAlignment="1">
      <alignment horizontal="distributed" vertical="center"/>
    </xf>
    <xf numFmtId="0" fontId="36" fillId="27" borderId="14" xfId="0" applyFont="1" applyFill="1" applyBorder="1" applyAlignment="1">
      <alignment horizontal="distributed" vertical="center"/>
    </xf>
    <xf numFmtId="0" fontId="34" fillId="27" borderId="14" xfId="0" applyFont="1" applyFill="1" applyBorder="1" applyAlignment="1">
      <alignment horizontal="distributed" vertical="center"/>
    </xf>
    <xf numFmtId="0" fontId="34" fillId="27" borderId="16" xfId="0" applyFont="1" applyFill="1" applyBorder="1" applyAlignment="1">
      <alignment horizontal="distributed" vertical="center"/>
    </xf>
    <xf numFmtId="0" fontId="36" fillId="27" borderId="41" xfId="0" applyFont="1" applyFill="1" applyBorder="1" applyAlignment="1">
      <alignment horizontal="distributed" vertical="center" wrapText="1"/>
    </xf>
    <xf numFmtId="0" fontId="36" fillId="27" borderId="18" xfId="0" applyFont="1" applyFill="1" applyBorder="1" applyAlignment="1">
      <alignment horizontal="distributed" vertical="center" wrapText="1"/>
    </xf>
    <xf numFmtId="0" fontId="36" fillId="27" borderId="14" xfId="0" applyFont="1" applyFill="1" applyBorder="1" applyAlignment="1">
      <alignment horizontal="distributed" vertical="center" wrapText="1"/>
    </xf>
    <xf numFmtId="0" fontId="34" fillId="27" borderId="14" xfId="0" applyFont="1" applyFill="1" applyBorder="1" applyAlignment="1">
      <alignment horizontal="distributed" vertical="center" wrapText="1"/>
    </xf>
    <xf numFmtId="0" fontId="34" fillId="27" borderId="16" xfId="0" applyFont="1" applyFill="1" applyBorder="1" applyAlignment="1">
      <alignment horizontal="distributed" vertical="center" wrapText="1"/>
    </xf>
    <xf numFmtId="0" fontId="36" fillId="27" borderId="187" xfId="0" applyFont="1" applyFill="1" applyBorder="1" applyAlignment="1">
      <alignment horizontal="distributed" vertical="center" wrapText="1"/>
    </xf>
    <xf numFmtId="0" fontId="34" fillId="27" borderId="188" xfId="0" applyFont="1" applyFill="1" applyBorder="1" applyAlignment="1">
      <alignment horizontal="distributed" vertical="center" wrapText="1"/>
    </xf>
    <xf numFmtId="0" fontId="34" fillId="27" borderId="196" xfId="0" applyFont="1" applyFill="1" applyBorder="1" applyAlignment="1">
      <alignment horizontal="distributed" vertical="center" wrapText="1"/>
    </xf>
    <xf numFmtId="0" fontId="36" fillId="27" borderId="12" xfId="0" applyFont="1" applyFill="1" applyBorder="1" applyAlignment="1">
      <alignment horizontal="distributed" vertical="center" wrapText="1"/>
    </xf>
    <xf numFmtId="0" fontId="36" fillId="27" borderId="184" xfId="0" applyFont="1" applyFill="1" applyBorder="1" applyAlignment="1">
      <alignment horizontal="distributed" vertical="center" wrapText="1"/>
    </xf>
    <xf numFmtId="0" fontId="34" fillId="27" borderId="195" xfId="0" applyFont="1" applyFill="1" applyBorder="1" applyAlignment="1">
      <alignment horizontal="distributed" vertical="center" wrapText="1"/>
    </xf>
    <xf numFmtId="0" fontId="36" fillId="27" borderId="171" xfId="0" applyFont="1" applyFill="1" applyBorder="1" applyAlignment="1">
      <alignment horizontal="distributed" vertical="center" indent="1"/>
    </xf>
    <xf numFmtId="0" fontId="0" fillId="0" borderId="173" xfId="0" applyBorder="1" applyAlignment="1">
      <alignment horizontal="distributed" vertical="center" indent="1"/>
    </xf>
    <xf numFmtId="0" fontId="34" fillId="27" borderId="173" xfId="0" applyFont="1" applyFill="1" applyBorder="1" applyAlignment="1">
      <alignment horizontal="distributed" vertical="center" indent="1"/>
    </xf>
    <xf numFmtId="0" fontId="36" fillId="27" borderId="173" xfId="0" applyFont="1" applyFill="1" applyBorder="1" applyAlignment="1">
      <alignment horizontal="distributed" vertical="center" indent="1"/>
    </xf>
    <xf numFmtId="0" fontId="34" fillId="27" borderId="13" xfId="0" applyFont="1" applyFill="1" applyBorder="1" applyAlignment="1" applyProtection="1">
      <alignment horizontal="distributed" vertical="center" justifyLastLine="1"/>
    </xf>
    <xf numFmtId="0" fontId="34" fillId="27" borderId="42" xfId="0" applyFont="1" applyFill="1" applyBorder="1" applyAlignment="1" applyProtection="1">
      <alignment horizontal="distributed" vertical="center" justifyLastLine="1"/>
    </xf>
    <xf numFmtId="0" fontId="25" fillId="29" borderId="40" xfId="0" applyFont="1" applyFill="1" applyBorder="1" applyAlignment="1" applyProtection="1">
      <alignment horizontal="distributed" vertical="center" justifyLastLine="1"/>
    </xf>
    <xf numFmtId="0" fontId="24" fillId="29" borderId="22" xfId="0" applyFont="1" applyFill="1" applyBorder="1" applyAlignment="1" applyProtection="1">
      <alignment horizontal="distributed" vertical="center" justifyLastLine="1"/>
    </xf>
    <xf numFmtId="0" fontId="36" fillId="27" borderId="21" xfId="0" applyFont="1" applyFill="1" applyBorder="1" applyAlignment="1" applyProtection="1">
      <alignment horizontal="distributed" vertical="center" wrapText="1" justifyLastLine="1"/>
    </xf>
    <xf numFmtId="0" fontId="34" fillId="27" borderId="22" xfId="0" applyFont="1" applyFill="1" applyBorder="1" applyAlignment="1" applyProtection="1">
      <alignment horizontal="distributed" vertical="center" wrapText="1" justifyLastLine="1"/>
    </xf>
    <xf numFmtId="0" fontId="34" fillId="27" borderId="19" xfId="0" applyFont="1" applyFill="1" applyBorder="1" applyAlignment="1" applyProtection="1">
      <alignment horizontal="distributed" vertical="center" justifyLastLine="1"/>
    </xf>
    <xf numFmtId="0" fontId="34" fillId="27" borderId="20" xfId="0" applyFont="1" applyFill="1" applyBorder="1" applyAlignment="1" applyProtection="1">
      <alignment horizontal="distributed" vertical="center" justifyLastLine="1"/>
    </xf>
    <xf numFmtId="0" fontId="34" fillId="27" borderId="18" xfId="0" applyFont="1" applyFill="1" applyBorder="1" applyAlignment="1" applyProtection="1">
      <alignment horizontal="distributed" vertical="center" justifyLastLine="1"/>
    </xf>
    <xf numFmtId="0" fontId="24" fillId="29" borderId="19" xfId="0" applyFont="1" applyFill="1" applyBorder="1" applyAlignment="1" applyProtection="1">
      <alignment horizontal="distributed" vertical="center" justifyLastLine="1"/>
    </xf>
    <xf numFmtId="0" fontId="24" fillId="29" borderId="20" xfId="0" applyFont="1" applyFill="1" applyBorder="1" applyAlignment="1" applyProtection="1">
      <alignment horizontal="distributed" vertical="center" justifyLastLine="1"/>
    </xf>
    <xf numFmtId="0" fontId="24" fillId="29" borderId="18" xfId="0" applyFont="1" applyFill="1" applyBorder="1" applyAlignment="1" applyProtection="1">
      <alignment horizontal="distributed" vertical="center" justifyLastLine="1"/>
    </xf>
    <xf numFmtId="0" fontId="24" fillId="29" borderId="12" xfId="0" applyFont="1" applyFill="1" applyBorder="1" applyAlignment="1" applyProtection="1">
      <alignment horizontal="distributed" vertical="center" justifyLastLine="1"/>
    </xf>
    <xf numFmtId="0" fontId="24" fillId="29" borderId="15" xfId="0" applyFont="1" applyFill="1" applyBorder="1" applyAlignment="1" applyProtection="1">
      <alignment horizontal="distributed" vertical="center" justifyLastLine="1"/>
    </xf>
    <xf numFmtId="0" fontId="24" fillId="29" borderId="16" xfId="0" applyFont="1" applyFill="1" applyBorder="1" applyAlignment="1" applyProtection="1">
      <alignment horizontal="distributed" vertical="center" justifyLastLine="1"/>
    </xf>
    <xf numFmtId="0" fontId="24" fillId="29" borderId="40" xfId="0" applyFont="1" applyFill="1" applyBorder="1" applyAlignment="1" applyProtection="1">
      <alignment horizontal="distributed" vertical="center" indent="12"/>
    </xf>
    <xf numFmtId="0" fontId="24" fillId="29" borderId="21" xfId="0" applyFont="1" applyFill="1" applyBorder="1" applyAlignment="1" applyProtection="1">
      <alignment horizontal="distributed" vertical="center" indent="12"/>
    </xf>
    <xf numFmtId="0" fontId="24" fillId="29" borderId="22" xfId="0" applyFont="1" applyFill="1" applyBorder="1" applyAlignment="1" applyProtection="1">
      <alignment horizontal="distributed" vertical="center" indent="12"/>
    </xf>
    <xf numFmtId="0" fontId="24" fillId="26" borderId="19" xfId="0" applyFont="1" applyFill="1" applyBorder="1" applyAlignment="1" applyProtection="1">
      <alignment horizontal="center" vertical="center" wrapText="1"/>
    </xf>
    <xf numFmtId="0" fontId="24" fillId="26" borderId="20" xfId="0" applyFont="1" applyFill="1" applyBorder="1" applyAlignment="1" applyProtection="1">
      <alignment horizontal="center" vertical="center" wrapText="1"/>
    </xf>
    <xf numFmtId="0" fontId="24" fillId="26" borderId="12" xfId="0" applyFont="1" applyFill="1" applyBorder="1" applyAlignment="1" applyProtection="1">
      <alignment horizontal="center" vertical="center" wrapText="1"/>
    </xf>
    <xf numFmtId="0" fontId="24" fillId="26" borderId="15" xfId="0" applyFont="1" applyFill="1" applyBorder="1" applyAlignment="1" applyProtection="1">
      <alignment horizontal="center" vertical="center" wrapText="1"/>
    </xf>
    <xf numFmtId="0" fontId="26" fillId="28" borderId="40" xfId="0" applyNumberFormat="1" applyFont="1" applyFill="1" applyBorder="1" applyAlignment="1" applyProtection="1">
      <alignment horizontal="distributed" vertical="center" justifyLastLine="1"/>
    </xf>
    <xf numFmtId="0" fontId="24" fillId="28" borderId="21" xfId="0" applyNumberFormat="1" applyFont="1" applyFill="1" applyBorder="1" applyAlignment="1" applyProtection="1">
      <alignment horizontal="distributed" vertical="center" justifyLastLine="1"/>
    </xf>
    <xf numFmtId="0" fontId="26" fillId="28" borderId="40" xfId="0" applyFont="1" applyFill="1" applyBorder="1" applyAlignment="1" applyProtection="1">
      <alignment horizontal="distributed" vertical="center" justifyLastLine="1"/>
    </xf>
    <xf numFmtId="0" fontId="24" fillId="28" borderId="21" xfId="0" applyFont="1" applyFill="1" applyBorder="1" applyAlignment="1" applyProtection="1">
      <alignment horizontal="distributed" vertical="center"/>
    </xf>
    <xf numFmtId="0" fontId="24" fillId="28" borderId="21" xfId="0" applyFont="1" applyFill="1" applyBorder="1" applyAlignment="1" applyProtection="1">
      <alignment horizontal="distributed" vertical="center" justifyLastLine="1"/>
    </xf>
    <xf numFmtId="0" fontId="34" fillId="27" borderId="41" xfId="0" applyNumberFormat="1" applyFont="1" applyFill="1" applyBorder="1" applyAlignment="1" applyProtection="1">
      <alignment horizontal="distributed" vertical="center" justifyLastLine="1"/>
    </xf>
    <xf numFmtId="0" fontId="34" fillId="27" borderId="42" xfId="0" applyNumberFormat="1" applyFont="1" applyFill="1" applyBorder="1" applyAlignment="1" applyProtection="1">
      <alignment horizontal="distributed" vertical="center" justifyLastLine="1"/>
    </xf>
    <xf numFmtId="0" fontId="36" fillId="27" borderId="40" xfId="0" applyFont="1" applyFill="1" applyBorder="1" applyAlignment="1" applyProtection="1">
      <alignment horizontal="distributed" vertical="center" justifyLastLine="1"/>
    </xf>
    <xf numFmtId="0" fontId="34" fillId="27" borderId="21" xfId="0" applyFont="1" applyFill="1" applyBorder="1" applyAlignment="1" applyProtection="1">
      <alignment horizontal="distributed" vertical="center" justifyLastLine="1"/>
    </xf>
    <xf numFmtId="0" fontId="34" fillId="27" borderId="22" xfId="0" applyFont="1" applyFill="1" applyBorder="1" applyAlignment="1" applyProtection="1">
      <alignment horizontal="distributed" vertical="center" justifyLastLine="1"/>
    </xf>
    <xf numFmtId="0" fontId="26" fillId="0" borderId="45" xfId="0" applyFont="1" applyFill="1" applyBorder="1" applyAlignment="1" applyProtection="1">
      <alignment horizontal="left" vertical="center"/>
    </xf>
    <xf numFmtId="0" fontId="26" fillId="0" borderId="51" xfId="0" applyFont="1" applyFill="1" applyBorder="1" applyAlignment="1" applyProtection="1">
      <alignment horizontal="left" vertical="center"/>
    </xf>
    <xf numFmtId="0" fontId="36" fillId="27" borderId="41" xfId="33" applyNumberFormat="1" applyFont="1" applyFill="1" applyBorder="1" applyAlignment="1">
      <alignment horizontal="distributed" vertical="center" wrapText="1"/>
    </xf>
    <xf numFmtId="0" fontId="36" fillId="27" borderId="43" xfId="43" applyNumberFormat="1" applyFont="1" applyFill="1" applyBorder="1" applyAlignment="1">
      <alignment horizontal="distributed" vertical="center" wrapText="1"/>
    </xf>
    <xf numFmtId="0" fontId="36" fillId="27" borderId="13" xfId="0" applyFont="1" applyFill="1" applyBorder="1" applyAlignment="1">
      <alignment horizontal="distributed" vertical="center" wrapText="1"/>
    </xf>
    <xf numFmtId="0" fontId="26" fillId="26" borderId="40" xfId="49" applyFont="1" applyFill="1" applyBorder="1" applyAlignment="1">
      <alignment horizontal="center" vertical="center"/>
    </xf>
    <xf numFmtId="0" fontId="26" fillId="26" borderId="21" xfId="49" applyFont="1" applyFill="1" applyBorder="1" applyAlignment="1">
      <alignment horizontal="center" vertical="center"/>
    </xf>
    <xf numFmtId="0" fontId="26" fillId="26" borderId="13" xfId="48" applyNumberFormat="1" applyFont="1" applyFill="1" applyBorder="1" applyAlignment="1">
      <alignment horizontal="center" vertical="center" wrapText="1"/>
    </xf>
    <xf numFmtId="0" fontId="24" fillId="26" borderId="40" xfId="0" applyFont="1" applyFill="1" applyBorder="1" applyAlignment="1">
      <alignment horizontal="center" vertical="center"/>
    </xf>
    <xf numFmtId="0" fontId="24" fillId="26" borderId="13" xfId="0" applyFont="1" applyFill="1" applyBorder="1" applyAlignment="1">
      <alignment horizontal="center" vertical="center"/>
    </xf>
    <xf numFmtId="0" fontId="24" fillId="26" borderId="41" xfId="0" applyFont="1" applyFill="1" applyBorder="1" applyAlignment="1">
      <alignment horizontal="center" vertical="center"/>
    </xf>
    <xf numFmtId="0" fontId="24" fillId="26" borderId="19" xfId="0" applyFont="1" applyFill="1" applyBorder="1" applyAlignment="1">
      <alignment horizontal="center" vertical="center"/>
    </xf>
    <xf numFmtId="0" fontId="24" fillId="28" borderId="19" xfId="48" applyNumberFormat="1" applyFont="1" applyFill="1" applyBorder="1" applyAlignment="1">
      <alignment horizontal="center" vertical="center" wrapText="1"/>
    </xf>
    <xf numFmtId="0" fontId="24" fillId="28" borderId="18" xfId="47" applyFont="1" applyFill="1" applyBorder="1" applyAlignment="1">
      <alignment horizontal="center" vertical="center"/>
    </xf>
    <xf numFmtId="0" fontId="24" fillId="28" borderId="12" xfId="47" applyFont="1" applyFill="1" applyBorder="1" applyAlignment="1">
      <alignment horizontal="center" vertical="center"/>
    </xf>
    <xf numFmtId="0" fontId="24" fillId="28" borderId="16" xfId="47" applyFont="1" applyFill="1" applyBorder="1" applyAlignment="1">
      <alignment horizontal="center" vertical="center"/>
    </xf>
    <xf numFmtId="0" fontId="36" fillId="27" borderId="41" xfId="48" applyNumberFormat="1" applyFont="1" applyFill="1" applyBorder="1" applyAlignment="1">
      <alignment horizontal="distributed" vertical="center" wrapText="1"/>
    </xf>
    <xf numFmtId="0" fontId="34" fillId="27" borderId="42" xfId="45" applyNumberFormat="1" applyFont="1" applyFill="1" applyBorder="1" applyAlignment="1">
      <alignment horizontal="distributed" vertical="center" wrapText="1"/>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2" xr:uid="{00000000-0005-0000-0000-00002A000000}"/>
    <cellStyle name="標準_■原稿　雇用表(36)" xfId="43" xr:uid="{00000000-0005-0000-0000-00002B000000}"/>
    <cellStyle name="標準_群馬県１（需要）" xfId="44" xr:uid="{00000000-0005-0000-0000-00002C000000}"/>
    <cellStyle name="標準_長崎県１（需要）逆行列係数表" xfId="45" xr:uid="{00000000-0005-0000-0000-00002D000000}"/>
    <cellStyle name="標準_長崎県１（需要）出力シート②" xfId="46" xr:uid="{00000000-0005-0000-0000-00002E000000}"/>
    <cellStyle name="標準_長崎県１（需要）投入係数表" xfId="47" xr:uid="{00000000-0005-0000-0000-00002F000000}"/>
    <cellStyle name="標準_内生１" xfId="48" xr:uid="{00000000-0005-0000-0000-000030000000}"/>
    <cellStyle name="標準_内生２" xfId="49" xr:uid="{00000000-0005-0000-0000-000031000000}"/>
    <cellStyle name="良い" xfId="50" builtinId="26" customBuiltin="1"/>
  </cellStyles>
  <dxfs count="0"/>
  <tableStyles count="0" defaultTableStyle="TableStyleMedium9" defaultPivotStyle="PivotStyleLight16"/>
  <colors>
    <mruColors>
      <color rgb="FFFFFF99"/>
      <color rgb="FFFF99CC"/>
      <color rgb="FFFF99FF"/>
      <color rgb="FFFFFFCC"/>
      <color rgb="FF0000FF"/>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生産誘発額の内訳</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pieChart>
        <c:varyColors val="1"/>
        <c:ser>
          <c:idx val="0"/>
          <c:order val="0"/>
          <c:spPr>
            <a:scene3d>
              <a:camera prst="orthographicFront"/>
              <a:lightRig rig="threePt" dir="t"/>
            </a:scene3d>
            <a:sp3d>
              <a:bevelT w="114300" prst="artDeco"/>
            </a:sp3d>
          </c:spPr>
          <c:dPt>
            <c:idx val="0"/>
            <c:bubble3D val="0"/>
            <c:spPr>
              <a:solidFill>
                <a:schemeClr val="accent1"/>
              </a:solidFill>
              <a:ln w="19050">
                <a:solidFill>
                  <a:schemeClr val="lt1"/>
                </a:solidFill>
              </a:ln>
              <a:effectLst/>
              <a:scene3d>
                <a:camera prst="orthographicFront"/>
                <a:lightRig rig="threePt" dir="t"/>
              </a:scene3d>
              <a:sp3d>
                <a:bevelT w="114300" prst="artDeco"/>
              </a:sp3d>
            </c:spPr>
            <c:extLst>
              <c:ext xmlns:c16="http://schemas.microsoft.com/office/drawing/2014/chart" uri="{C3380CC4-5D6E-409C-BE32-E72D297353CC}">
                <c16:uniqueId val="{00000001-F4D6-4B13-B3E8-B4437B364447}"/>
              </c:ext>
            </c:extLst>
          </c:dPt>
          <c:dPt>
            <c:idx val="1"/>
            <c:bubble3D val="0"/>
            <c:spPr>
              <a:solidFill>
                <a:schemeClr val="accent2"/>
              </a:solidFill>
              <a:ln w="19050">
                <a:solidFill>
                  <a:schemeClr val="lt1"/>
                </a:solidFill>
              </a:ln>
              <a:effectLst/>
              <a:scene3d>
                <a:camera prst="orthographicFront"/>
                <a:lightRig rig="threePt" dir="t"/>
              </a:scene3d>
              <a:sp3d>
                <a:bevelT w="114300" prst="artDeco"/>
              </a:sp3d>
            </c:spPr>
            <c:extLst>
              <c:ext xmlns:c16="http://schemas.microsoft.com/office/drawing/2014/chart" uri="{C3380CC4-5D6E-409C-BE32-E72D297353CC}">
                <c16:uniqueId val="{00000003-F4D6-4B13-B3E8-B4437B364447}"/>
              </c:ext>
            </c:extLst>
          </c:dPt>
          <c:dPt>
            <c:idx val="2"/>
            <c:bubble3D val="0"/>
            <c:spPr>
              <a:solidFill>
                <a:schemeClr val="accent3"/>
              </a:solidFill>
              <a:ln w="19050">
                <a:solidFill>
                  <a:schemeClr val="lt1"/>
                </a:solidFill>
              </a:ln>
              <a:effectLst/>
              <a:scene3d>
                <a:camera prst="orthographicFront"/>
                <a:lightRig rig="threePt" dir="t"/>
              </a:scene3d>
              <a:sp3d>
                <a:bevelT w="114300" prst="artDeco"/>
              </a:sp3d>
            </c:spPr>
            <c:extLst>
              <c:ext xmlns:c16="http://schemas.microsoft.com/office/drawing/2014/chart" uri="{C3380CC4-5D6E-409C-BE32-E72D297353CC}">
                <c16:uniqueId val="{00000005-F4D6-4B13-B3E8-B4437B364447}"/>
              </c:ext>
            </c:extLst>
          </c:dPt>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④出力Ⅰ!$G$6:$I$6</c:f>
              <c:strCache>
                <c:ptCount val="3"/>
                <c:pt idx="0">
                  <c:v>直接効果</c:v>
                </c:pt>
                <c:pt idx="1">
                  <c:v>第1次間接
波及効果</c:v>
                </c:pt>
                <c:pt idx="2">
                  <c:v>第2次間接
波及効果</c:v>
                </c:pt>
              </c:strCache>
            </c:strRef>
          </c:cat>
          <c:val>
            <c:numRef>
              <c:f>④出力Ⅰ!$G$8:$I$8</c:f>
              <c:numCache>
                <c:formatCode>#,##0_);[Red]\(#,##0\)</c:formatCode>
                <c:ptCount val="3"/>
                <c:pt idx="0">
                  <c:v>0</c:v>
                </c:pt>
                <c:pt idx="1">
                  <c:v>0</c:v>
                </c:pt>
                <c:pt idx="2">
                  <c:v>0</c:v>
                </c:pt>
              </c:numCache>
            </c:numRef>
          </c:val>
          <c:extLst>
            <c:ext xmlns:c16="http://schemas.microsoft.com/office/drawing/2014/chart" uri="{C3380CC4-5D6E-409C-BE32-E72D297353CC}">
              <c16:uniqueId val="{00000006-F4D6-4B13-B3E8-B4437B364447}"/>
            </c:ext>
          </c:extLst>
        </c:ser>
        <c:ser>
          <c:idx val="1"/>
          <c:order val="1"/>
          <c:dPt>
            <c:idx val="0"/>
            <c:bubble3D val="0"/>
            <c:spPr>
              <a:solidFill>
                <a:schemeClr val="accent1"/>
              </a:solidFill>
              <a:ln w="19050">
                <a:solidFill>
                  <a:schemeClr val="lt1"/>
                </a:solidFill>
              </a:ln>
              <a:effectLst/>
            </c:spPr>
            <c:extLst>
              <c:ext xmlns:c16="http://schemas.microsoft.com/office/drawing/2014/chart" uri="{C3380CC4-5D6E-409C-BE32-E72D297353CC}">
                <c16:uniqueId val="{00000008-F4D6-4B13-B3E8-B4437B364447}"/>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A-F4D6-4B13-B3E8-B4437B364447}"/>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C-F4D6-4B13-B3E8-B4437B364447}"/>
              </c:ext>
            </c:extLst>
          </c:dPt>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④出力Ⅰ!$G$6:$I$6</c:f>
              <c:strCache>
                <c:ptCount val="3"/>
                <c:pt idx="0">
                  <c:v>直接効果</c:v>
                </c:pt>
                <c:pt idx="1">
                  <c:v>第1次間接
波及効果</c:v>
                </c:pt>
                <c:pt idx="2">
                  <c:v>第2次間接
波及効果</c:v>
                </c:pt>
              </c:strCache>
            </c:strRef>
          </c:cat>
          <c:val>
            <c:numRef>
              <c:f>④出力Ⅰ!$G$9:$I$9</c:f>
              <c:numCache>
                <c:formatCode>#,##0_);[Red]\(#,##0\)</c:formatCode>
                <c:ptCount val="3"/>
              </c:numCache>
            </c:numRef>
          </c:val>
          <c:extLst>
            <c:ext xmlns:c16="http://schemas.microsoft.com/office/drawing/2014/chart" uri="{C3380CC4-5D6E-409C-BE32-E72D297353CC}">
              <c16:uniqueId val="{0000000D-F4D6-4B13-B3E8-B4437B364447}"/>
            </c:ext>
          </c:extLst>
        </c:ser>
        <c:dLbls>
          <c:dLblPos val="outEnd"/>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50000"/>
          <a:lumOff val="50000"/>
        </a:schemeClr>
      </a:solidFill>
      <a:round/>
    </a:ln>
    <a:effectLst/>
  </c:spPr>
  <c:txPr>
    <a:bodyPr/>
    <a:lstStyle/>
    <a:p>
      <a:pPr>
        <a:defRPr>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部門別生産誘発額</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barChart>
        <c:barDir val="bar"/>
        <c:grouping val="clustered"/>
        <c:varyColors val="0"/>
        <c:ser>
          <c:idx val="0"/>
          <c:order val="0"/>
          <c:spPr>
            <a:solidFill>
              <a:schemeClr val="accent1"/>
            </a:solidFill>
            <a:ln w="19050">
              <a:solidFill>
                <a:schemeClr val="lt1"/>
              </a:solidFill>
            </a:ln>
            <a:effectLst/>
            <a:scene3d>
              <a:camera prst="orthographicFront"/>
              <a:lightRig rig="threePt" dir="t"/>
            </a:scene3d>
            <a:sp3d>
              <a:bevelT w="114300" prst="artDeco"/>
            </a:sp3d>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⑤出力Ⅱ!$C$60:$C$101</c:f>
              <c:strCache>
                <c:ptCount val="42"/>
                <c:pt idx="0">
                  <c:v>農林業</c:v>
                </c:pt>
                <c:pt idx="1">
                  <c:v>水産業</c:v>
                </c:pt>
                <c:pt idx="2">
                  <c:v>鉱業</c:v>
                </c:pt>
                <c:pt idx="3">
                  <c:v>飲食料品</c:v>
                </c:pt>
                <c:pt idx="4">
                  <c:v>繊維製品</c:v>
                </c:pt>
                <c:pt idx="5">
                  <c:v>パルプ・紙・木製品</c:v>
                </c:pt>
                <c:pt idx="6">
                  <c:v>化学製品</c:v>
                </c:pt>
                <c:pt idx="7">
                  <c:v>石油・石炭製品</c:v>
                </c:pt>
                <c:pt idx="8">
                  <c:v>プラスチック・ゴム製品</c:v>
                </c:pt>
                <c:pt idx="9">
                  <c:v>窯業・土石製品</c:v>
                </c:pt>
                <c:pt idx="10">
                  <c:v>陶磁器</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船舶・同修理</c:v>
                </c:pt>
                <c:pt idx="22">
                  <c:v>その他の製造工業製品</c:v>
                </c:pt>
                <c:pt idx="23">
                  <c:v>建設</c:v>
                </c:pt>
                <c:pt idx="24">
                  <c:v>電気・ガス・熱供給</c:v>
                </c:pt>
                <c:pt idx="25">
                  <c:v>水道</c:v>
                </c:pt>
                <c:pt idx="26">
                  <c:v>廃棄物処理</c:v>
                </c:pt>
                <c:pt idx="27">
                  <c:v>商業</c:v>
                </c:pt>
                <c:pt idx="28">
                  <c:v>金融・保険</c:v>
                </c:pt>
                <c:pt idx="29">
                  <c:v>不動産</c:v>
                </c:pt>
                <c:pt idx="30">
                  <c:v>運輸・郵便</c:v>
                </c:pt>
                <c:pt idx="31">
                  <c:v>情報通信</c:v>
                </c:pt>
                <c:pt idx="32">
                  <c:v>公務</c:v>
                </c:pt>
                <c:pt idx="33">
                  <c:v>教育・研究</c:v>
                </c:pt>
                <c:pt idx="34">
                  <c:v>医療・福祉</c:v>
                </c:pt>
                <c:pt idx="35">
                  <c:v>他に分類されない会員制団体</c:v>
                </c:pt>
                <c:pt idx="36">
                  <c:v>対事業所サービス</c:v>
                </c:pt>
                <c:pt idx="37">
                  <c:v>宿泊業</c:v>
                </c:pt>
                <c:pt idx="38">
                  <c:v>飲食・娯楽サービス</c:v>
                </c:pt>
                <c:pt idx="39">
                  <c:v>その他の対個人サービス</c:v>
                </c:pt>
                <c:pt idx="40">
                  <c:v>事務用品</c:v>
                </c:pt>
                <c:pt idx="41">
                  <c:v>分類不明</c:v>
                </c:pt>
              </c:strCache>
            </c:strRef>
          </c:cat>
          <c:val>
            <c:numRef>
              <c:f>⑤出力Ⅱ!$J$60:$J$101</c:f>
              <c:numCache>
                <c:formatCode>#,##0</c:formatCode>
                <c:ptCount val="4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numCache>
            </c:numRef>
          </c:val>
          <c:extLst>
            <c:ext xmlns:c16="http://schemas.microsoft.com/office/drawing/2014/chart" uri="{C3380CC4-5D6E-409C-BE32-E72D297353CC}">
              <c16:uniqueId val="{00000000-BEB9-4C19-864F-E5659A931A12}"/>
            </c:ext>
          </c:extLst>
        </c:ser>
        <c:dLbls>
          <c:dLblPos val="outEnd"/>
          <c:showLegendKey val="0"/>
          <c:showVal val="1"/>
          <c:showCatName val="0"/>
          <c:showSerName val="0"/>
          <c:showPercent val="0"/>
          <c:showBubbleSize val="0"/>
        </c:dLbls>
        <c:gapWidth val="50"/>
        <c:axId val="654686688"/>
        <c:axId val="654687016"/>
      </c:barChart>
      <c:valAx>
        <c:axId val="654687016"/>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654686688"/>
        <c:crosses val="autoZero"/>
        <c:crossBetween val="between"/>
      </c:valAx>
      <c:catAx>
        <c:axId val="654686688"/>
        <c:scaling>
          <c:orientation val="maxMin"/>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654687016"/>
        <c:crosses val="autoZero"/>
        <c:auto val="1"/>
        <c:lblAlgn val="ctr"/>
        <c:lblOffset val="100"/>
        <c:noMultiLvlLbl val="0"/>
      </c:cat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50000"/>
          <a:lumOff val="50000"/>
        </a:schemeClr>
      </a:solidFill>
      <a:round/>
    </a:ln>
    <a:effectLst/>
  </c:spPr>
  <c:txPr>
    <a:bodyPr/>
    <a:lstStyle/>
    <a:p>
      <a:pPr>
        <a:defRPr>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部門別就業者誘発数</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barChart>
        <c:barDir val="bar"/>
        <c:grouping val="clustered"/>
        <c:varyColors val="0"/>
        <c:ser>
          <c:idx val="0"/>
          <c:order val="0"/>
          <c:spPr>
            <a:solidFill>
              <a:schemeClr val="accent1"/>
            </a:solidFill>
            <a:ln>
              <a:noFill/>
            </a:ln>
            <a:effectLst/>
            <a:scene3d>
              <a:camera prst="orthographicFront"/>
              <a:lightRig rig="threePt" dir="t"/>
            </a:scene3d>
            <a:sp3d>
              <a:bevelT w="114300" prst="artDeco"/>
            </a:sp3d>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⑤出力Ⅱ!$C$60:$C$101</c:f>
              <c:strCache>
                <c:ptCount val="42"/>
                <c:pt idx="0">
                  <c:v>農林業</c:v>
                </c:pt>
                <c:pt idx="1">
                  <c:v>水産業</c:v>
                </c:pt>
                <c:pt idx="2">
                  <c:v>鉱業</c:v>
                </c:pt>
                <c:pt idx="3">
                  <c:v>飲食料品</c:v>
                </c:pt>
                <c:pt idx="4">
                  <c:v>繊維製品</c:v>
                </c:pt>
                <c:pt idx="5">
                  <c:v>パルプ・紙・木製品</c:v>
                </c:pt>
                <c:pt idx="6">
                  <c:v>化学製品</c:v>
                </c:pt>
                <c:pt idx="7">
                  <c:v>石油・石炭製品</c:v>
                </c:pt>
                <c:pt idx="8">
                  <c:v>プラスチック・ゴム製品</c:v>
                </c:pt>
                <c:pt idx="9">
                  <c:v>窯業・土石製品</c:v>
                </c:pt>
                <c:pt idx="10">
                  <c:v>陶磁器</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船舶・同修理</c:v>
                </c:pt>
                <c:pt idx="22">
                  <c:v>その他の製造工業製品</c:v>
                </c:pt>
                <c:pt idx="23">
                  <c:v>建設</c:v>
                </c:pt>
                <c:pt idx="24">
                  <c:v>電気・ガス・熱供給</c:v>
                </c:pt>
                <c:pt idx="25">
                  <c:v>水道</c:v>
                </c:pt>
                <c:pt idx="26">
                  <c:v>廃棄物処理</c:v>
                </c:pt>
                <c:pt idx="27">
                  <c:v>商業</c:v>
                </c:pt>
                <c:pt idx="28">
                  <c:v>金融・保険</c:v>
                </c:pt>
                <c:pt idx="29">
                  <c:v>不動産</c:v>
                </c:pt>
                <c:pt idx="30">
                  <c:v>運輸・郵便</c:v>
                </c:pt>
                <c:pt idx="31">
                  <c:v>情報通信</c:v>
                </c:pt>
                <c:pt idx="32">
                  <c:v>公務</c:v>
                </c:pt>
                <c:pt idx="33">
                  <c:v>教育・研究</c:v>
                </c:pt>
                <c:pt idx="34">
                  <c:v>医療・福祉</c:v>
                </c:pt>
                <c:pt idx="35">
                  <c:v>他に分類されない会員制団体</c:v>
                </c:pt>
                <c:pt idx="36">
                  <c:v>対事業所サービス</c:v>
                </c:pt>
                <c:pt idx="37">
                  <c:v>宿泊業</c:v>
                </c:pt>
                <c:pt idx="38">
                  <c:v>飲食・娯楽サービス</c:v>
                </c:pt>
                <c:pt idx="39">
                  <c:v>その他の対個人サービス</c:v>
                </c:pt>
                <c:pt idx="40">
                  <c:v>事務用品</c:v>
                </c:pt>
                <c:pt idx="41">
                  <c:v>分類不明</c:v>
                </c:pt>
              </c:strCache>
            </c:strRef>
          </c:cat>
          <c:val>
            <c:numRef>
              <c:f>⑤出力Ⅱ!$N$60:$N$101</c:f>
              <c:numCache>
                <c:formatCode>#,##0</c:formatCode>
                <c:ptCount val="4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numCache>
            </c:numRef>
          </c:val>
          <c:extLst>
            <c:ext xmlns:c16="http://schemas.microsoft.com/office/drawing/2014/chart" uri="{C3380CC4-5D6E-409C-BE32-E72D297353CC}">
              <c16:uniqueId val="{00000000-4C37-414C-9148-C5833B18D772}"/>
            </c:ext>
          </c:extLst>
        </c:ser>
        <c:dLbls>
          <c:dLblPos val="outEnd"/>
          <c:showLegendKey val="0"/>
          <c:showVal val="1"/>
          <c:showCatName val="0"/>
          <c:showSerName val="0"/>
          <c:showPercent val="0"/>
          <c:showBubbleSize val="0"/>
        </c:dLbls>
        <c:gapWidth val="50"/>
        <c:axId val="697478176"/>
        <c:axId val="697477520"/>
      </c:barChart>
      <c:catAx>
        <c:axId val="69747817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697477520"/>
        <c:crosses val="autoZero"/>
        <c:auto val="1"/>
        <c:lblAlgn val="ctr"/>
        <c:lblOffset val="100"/>
        <c:noMultiLvlLbl val="0"/>
      </c:catAx>
      <c:valAx>
        <c:axId val="697477520"/>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69747817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50000"/>
          <a:lumOff val="50000"/>
        </a:schemeClr>
      </a:solidFill>
      <a:round/>
    </a:ln>
    <a:effectLst/>
  </c:spPr>
  <c:txPr>
    <a:bodyPr/>
    <a:lstStyle/>
    <a:p>
      <a:pPr>
        <a:defRPr>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各誘発額</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barChart>
        <c:barDir val="col"/>
        <c:grouping val="clustered"/>
        <c:varyColors val="0"/>
        <c:ser>
          <c:idx val="0"/>
          <c:order val="0"/>
          <c:tx>
            <c:v>①　生産誘発額</c:v>
          </c:tx>
          <c:spPr>
            <a:solidFill>
              <a:schemeClr val="accent1"/>
            </a:solidFill>
            <a:ln>
              <a:noFill/>
            </a:ln>
            <a:effectLst/>
            <a:scene3d>
              <a:camera prst="orthographicFront"/>
              <a:lightRig rig="threePt" dir="t"/>
            </a:scene3d>
            <a:sp3d>
              <a:bevelT w="114300" prst="artDeco"/>
            </a:sp3d>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④出力Ⅰ!$E$8:$E$9</c15:sqref>
                  </c15:fullRef>
                </c:ext>
              </c:extLst>
              <c:f>④出力Ⅰ!$E$8</c:f>
              <c:strCache>
                <c:ptCount val="1"/>
                <c:pt idx="0">
                  <c:v>生産
誘発額</c:v>
                </c:pt>
              </c:strCache>
            </c:strRef>
          </c:cat>
          <c:val>
            <c:numRef>
              <c:extLst>
                <c:ext xmlns:c15="http://schemas.microsoft.com/office/drawing/2012/chart" uri="{02D57815-91ED-43cb-92C2-25804820EDAC}">
                  <c15:fullRef>
                    <c15:sqref>④出力Ⅰ!$J$8:$J$9</c15:sqref>
                  </c15:fullRef>
                </c:ext>
              </c:extLst>
              <c:f>④出力Ⅰ!$J$8</c:f>
              <c:numCache>
                <c:formatCode>#,##0_);[Red]\(#,##0\)</c:formatCode>
                <c:ptCount val="1"/>
                <c:pt idx="0">
                  <c:v>0</c:v>
                </c:pt>
              </c:numCache>
            </c:numRef>
          </c:val>
          <c:extLst>
            <c:ext xmlns:c16="http://schemas.microsoft.com/office/drawing/2014/chart" uri="{C3380CC4-5D6E-409C-BE32-E72D297353CC}">
              <c16:uniqueId val="{00000000-8AB7-42B9-8290-713F92633BAD}"/>
            </c:ext>
          </c:extLst>
        </c:ser>
        <c:ser>
          <c:idx val="1"/>
          <c:order val="1"/>
          <c:tx>
            <c:v>②　①のうち粗付加価値誘発額</c:v>
          </c:tx>
          <c:spPr>
            <a:solidFill>
              <a:schemeClr val="accent2"/>
            </a:solidFill>
            <a:ln>
              <a:noFill/>
            </a:ln>
            <a:effectLst/>
            <a:scene3d>
              <a:camera prst="orthographicFront"/>
              <a:lightRig rig="threePt" dir="t"/>
            </a:scene3d>
            <a:sp3d>
              <a:bevelT w="114300" prst="artDeco"/>
            </a:sp3d>
          </c:spPr>
          <c:invertIfNegative val="0"/>
          <c:dLbls>
            <c:dLbl>
              <c:idx val="0"/>
              <c:layout>
                <c:manualLayout>
                  <c:x val="3.6772978768465032E-2"/>
                  <c:y val="-3.8808025255163479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67E-419F-BC18-8572F6CBBEAC}"/>
                </c:ext>
              </c:extLst>
            </c:dLbl>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生産
誘発額</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④出力Ⅰ!$J$10</c15:sqref>
                  </c15:fullRef>
                </c:ext>
              </c:extLst>
              <c:f>④出力Ⅰ!$J$10</c:f>
              <c:numCache>
                <c:formatCode>#,##0_);[Red]\(#,##0\)</c:formatCode>
                <c:ptCount val="1"/>
                <c:pt idx="0">
                  <c:v>0</c:v>
                </c:pt>
              </c:numCache>
            </c:numRef>
          </c:val>
          <c:extLst>
            <c:ext xmlns:c16="http://schemas.microsoft.com/office/drawing/2014/chart" uri="{C3380CC4-5D6E-409C-BE32-E72D297353CC}">
              <c16:uniqueId val="{00000001-8AB7-42B9-8290-713F92633BAD}"/>
            </c:ext>
          </c:extLst>
        </c:ser>
        <c:ser>
          <c:idx val="2"/>
          <c:order val="2"/>
          <c:tx>
            <c:v>③　②のうち純付加価値誘発額</c:v>
          </c:tx>
          <c:spPr>
            <a:solidFill>
              <a:schemeClr val="accent3"/>
            </a:solidFill>
            <a:ln>
              <a:noFill/>
            </a:ln>
            <a:effectLst/>
            <a:scene3d>
              <a:camera prst="orthographicFront"/>
              <a:lightRig rig="threePt" dir="t"/>
            </a:scene3d>
            <a:sp3d>
              <a:bevelT w="114300" prst="artDeco"/>
            </a:sp3d>
          </c:spPr>
          <c:invertIfNegative val="0"/>
          <c:dLbls>
            <c:dLbl>
              <c:idx val="0"/>
              <c:layout>
                <c:manualLayout>
                  <c:x val="3.677297876846513E-2"/>
                  <c:y val="3.8808025255163479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67E-419F-BC18-8572F6CBBEAC}"/>
                </c:ext>
              </c:extLst>
            </c:dLbl>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生産
誘発額</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④出力Ⅰ!$J$12</c15:sqref>
                  </c15:fullRef>
                </c:ext>
              </c:extLst>
              <c:f>④出力Ⅰ!$J$12</c:f>
              <c:numCache>
                <c:formatCode>#,##0_);[Red]\(#,##0\)</c:formatCode>
                <c:ptCount val="1"/>
                <c:pt idx="0">
                  <c:v>0</c:v>
                </c:pt>
              </c:numCache>
            </c:numRef>
          </c:val>
          <c:extLst>
            <c:ext xmlns:c16="http://schemas.microsoft.com/office/drawing/2014/chart" uri="{C3380CC4-5D6E-409C-BE32-E72D297353CC}">
              <c16:uniqueId val="{00000002-8AB7-42B9-8290-713F92633BAD}"/>
            </c:ext>
          </c:extLst>
        </c:ser>
        <c:ser>
          <c:idx val="3"/>
          <c:order val="3"/>
          <c:tx>
            <c:v>④　③のうち雇用者所得誘発額</c:v>
          </c:tx>
          <c:spPr>
            <a:solidFill>
              <a:schemeClr val="accent4"/>
            </a:solidFill>
            <a:ln>
              <a:noFill/>
            </a:ln>
            <a:effectLst/>
            <a:scene3d>
              <a:camera prst="orthographicFront"/>
              <a:lightRig rig="threePt" dir="t"/>
            </a:scene3d>
            <a:sp3d>
              <a:bevelT w="114300" prst="artDeco"/>
            </a:sp3d>
          </c:spPr>
          <c:invertIfNegative val="0"/>
          <c:dLbls>
            <c:dLbl>
              <c:idx val="0"/>
              <c:layout>
                <c:manualLayout>
                  <c:x val="2.8893054746651135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67E-419F-BC18-8572F6CBBEAC}"/>
                </c:ext>
              </c:extLst>
            </c:dLbl>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生産
誘発額</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④出力Ⅰ!$J$14</c15:sqref>
                  </c15:fullRef>
                </c:ext>
              </c:extLst>
              <c:f>④出力Ⅰ!$J$14</c:f>
              <c:numCache>
                <c:formatCode>#,##0_);[Red]\(#,##0\)</c:formatCode>
                <c:ptCount val="1"/>
                <c:pt idx="0">
                  <c:v>0</c:v>
                </c:pt>
              </c:numCache>
            </c:numRef>
          </c:val>
          <c:extLst>
            <c:ext xmlns:c16="http://schemas.microsoft.com/office/drawing/2014/chart" uri="{C3380CC4-5D6E-409C-BE32-E72D297353CC}">
              <c16:uniqueId val="{00000003-8AB7-42B9-8290-713F92633BAD}"/>
            </c:ext>
          </c:extLst>
        </c:ser>
        <c:dLbls>
          <c:showLegendKey val="0"/>
          <c:showVal val="0"/>
          <c:showCatName val="0"/>
          <c:showSerName val="0"/>
          <c:showPercent val="0"/>
          <c:showBubbleSize val="0"/>
        </c:dLbls>
        <c:gapWidth val="219"/>
        <c:overlap val="36"/>
        <c:axId val="1007409776"/>
        <c:axId val="1007392392"/>
      </c:barChart>
      <c:catAx>
        <c:axId val="1007409776"/>
        <c:scaling>
          <c:orientation val="minMax"/>
        </c:scaling>
        <c:delete val="1"/>
        <c:axPos val="b"/>
        <c:numFmt formatCode="General" sourceLinked="1"/>
        <c:majorTickMark val="none"/>
        <c:minorTickMark val="none"/>
        <c:tickLblPos val="nextTo"/>
        <c:crossAx val="1007392392"/>
        <c:crosses val="autoZero"/>
        <c:auto val="1"/>
        <c:lblAlgn val="ctr"/>
        <c:lblOffset val="100"/>
        <c:noMultiLvlLbl val="0"/>
      </c:catAx>
      <c:valAx>
        <c:axId val="1007392392"/>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100740977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legend>
    <c:plotVisOnly val="1"/>
    <c:dispBlanksAs val="gap"/>
    <c:showDLblsOverMax val="0"/>
  </c:chart>
  <c:spPr>
    <a:solidFill>
      <a:schemeClr val="bg1"/>
    </a:solidFill>
    <a:ln w="9525" cap="flat" cmpd="sng" algn="ctr">
      <a:solidFill>
        <a:schemeClr val="tx1">
          <a:lumMod val="50000"/>
          <a:lumOff val="50000"/>
        </a:schemeClr>
      </a:solidFill>
      <a:round/>
    </a:ln>
    <a:effectLst/>
  </c:spPr>
  <c:txPr>
    <a:bodyPr/>
    <a:lstStyle/>
    <a:p>
      <a:pPr>
        <a:defRPr>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就業者誘発数、雇用者誘発数</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barChart>
        <c:barDir val="col"/>
        <c:grouping val="clustered"/>
        <c:varyColors val="0"/>
        <c:ser>
          <c:idx val="0"/>
          <c:order val="0"/>
          <c:tx>
            <c:v>①　就業者誘発数</c:v>
          </c:tx>
          <c:spPr>
            <a:solidFill>
              <a:schemeClr val="accent1"/>
            </a:solidFill>
            <a:ln>
              <a:noFill/>
            </a:ln>
            <a:effectLst/>
            <a:scene3d>
              <a:camera prst="orthographicFront"/>
              <a:lightRig rig="threePt" dir="t"/>
            </a:scene3d>
            <a:sp3d>
              <a:bevelT w="114300" prst="artDeco"/>
            </a:sp3d>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④出力Ⅰ!$E$16:$E$17</c15:sqref>
                  </c15:fullRef>
                </c:ext>
              </c:extLst>
              <c:f>④出力Ⅰ!$E$16</c:f>
              <c:strCache>
                <c:ptCount val="1"/>
                <c:pt idx="0">
                  <c:v>就業者
誘発数</c:v>
                </c:pt>
              </c:strCache>
            </c:strRef>
          </c:cat>
          <c:val>
            <c:numRef>
              <c:extLst>
                <c:ext xmlns:c15="http://schemas.microsoft.com/office/drawing/2012/chart" uri="{02D57815-91ED-43cb-92C2-25804820EDAC}">
                  <c15:fullRef>
                    <c15:sqref>④出力Ⅰ!$J$16:$J$17</c15:sqref>
                  </c15:fullRef>
                </c:ext>
              </c:extLst>
              <c:f>④出力Ⅰ!$J$16</c:f>
              <c:numCache>
                <c:formatCode>#,##0_);[Red]\(#,##0\)</c:formatCode>
                <c:ptCount val="1"/>
                <c:pt idx="0">
                  <c:v>0</c:v>
                </c:pt>
              </c:numCache>
            </c:numRef>
          </c:val>
          <c:extLst>
            <c:ext xmlns:c16="http://schemas.microsoft.com/office/drawing/2014/chart" uri="{C3380CC4-5D6E-409C-BE32-E72D297353CC}">
              <c16:uniqueId val="{00000000-ECA4-4665-AC65-D9D28A26D159}"/>
            </c:ext>
          </c:extLst>
        </c:ser>
        <c:ser>
          <c:idx val="1"/>
          <c:order val="1"/>
          <c:tx>
            <c:v>②　①のうち雇用者誘発数</c:v>
          </c:tx>
          <c:spPr>
            <a:solidFill>
              <a:schemeClr val="accent2"/>
            </a:solidFill>
            <a:ln>
              <a:noFill/>
            </a:ln>
            <a:effectLst/>
            <a:scene3d>
              <a:camera prst="orthographicFront"/>
              <a:lightRig rig="threePt" dir="t"/>
            </a:scene3d>
            <a:sp3d>
              <a:bevelT w="114300" prst="artDeco"/>
            </a:sp3d>
          </c:spPr>
          <c:invertIfNegative val="0"/>
          <c:dLbls>
            <c:dLbl>
              <c:idx val="0"/>
              <c:layout>
                <c:manualLayout>
                  <c:x val="1.242235538813307E-2"/>
                  <c:y val="-3.9265203845910031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A99-4342-8628-47EE392857E2}"/>
                </c:ext>
              </c:extLst>
            </c:dLbl>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就業者
誘発数</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④出力Ⅰ!$J$18</c15:sqref>
                  </c15:fullRef>
                </c:ext>
              </c:extLst>
              <c:f>④出力Ⅰ!$J$18</c:f>
              <c:numCache>
                <c:formatCode>#,##0_);[Red]\(#,##0\)</c:formatCode>
                <c:ptCount val="1"/>
                <c:pt idx="0">
                  <c:v>0</c:v>
                </c:pt>
              </c:numCache>
            </c:numRef>
          </c:val>
          <c:extLst>
            <c:ext xmlns:c16="http://schemas.microsoft.com/office/drawing/2014/chart" uri="{C3380CC4-5D6E-409C-BE32-E72D297353CC}">
              <c16:uniqueId val="{00000001-ECA4-4665-AC65-D9D28A26D159}"/>
            </c:ext>
          </c:extLst>
        </c:ser>
        <c:dLbls>
          <c:dLblPos val="outEnd"/>
          <c:showLegendKey val="0"/>
          <c:showVal val="1"/>
          <c:showCatName val="0"/>
          <c:showSerName val="0"/>
          <c:showPercent val="0"/>
          <c:showBubbleSize val="0"/>
        </c:dLbls>
        <c:gapWidth val="332"/>
        <c:overlap val="36"/>
        <c:axId val="972368840"/>
        <c:axId val="972371464"/>
      </c:barChart>
      <c:catAx>
        <c:axId val="972368840"/>
        <c:scaling>
          <c:orientation val="minMax"/>
        </c:scaling>
        <c:delete val="1"/>
        <c:axPos val="b"/>
        <c:numFmt formatCode="General" sourceLinked="1"/>
        <c:majorTickMark val="none"/>
        <c:minorTickMark val="none"/>
        <c:tickLblPos val="nextTo"/>
        <c:crossAx val="972371464"/>
        <c:crosses val="autoZero"/>
        <c:auto val="1"/>
        <c:lblAlgn val="ctr"/>
        <c:lblOffset val="100"/>
        <c:noMultiLvlLbl val="0"/>
      </c:catAx>
      <c:valAx>
        <c:axId val="972371464"/>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97236884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0</xdr:col>
      <xdr:colOff>247649</xdr:colOff>
      <xdr:row>83</xdr:row>
      <xdr:rowOff>19050</xdr:rowOff>
    </xdr:from>
    <xdr:to>
      <xdr:col>9</xdr:col>
      <xdr:colOff>447674</xdr:colOff>
      <xdr:row>94</xdr:row>
      <xdr:rowOff>93784</xdr:rowOff>
    </xdr:to>
    <xdr:pic>
      <xdr:nvPicPr>
        <xdr:cNvPr id="4" name="図 3">
          <a:extLst>
            <a:ext uri="{FF2B5EF4-FFF2-40B4-BE49-F238E27FC236}">
              <a16:creationId xmlns:a16="http://schemas.microsoft.com/office/drawing/2014/main" id="{0CEAD4A7-ACDC-C661-9F18-262D6882ADAA}"/>
            </a:ext>
          </a:extLst>
        </xdr:cNvPr>
        <xdr:cNvPicPr>
          <a:picLocks noChangeAspect="1"/>
        </xdr:cNvPicPr>
      </xdr:nvPicPr>
      <xdr:blipFill>
        <a:blip xmlns:r="http://schemas.openxmlformats.org/officeDocument/2006/relationships" r:embed="rId1"/>
        <a:stretch>
          <a:fillRect/>
        </a:stretch>
      </xdr:blipFill>
      <xdr:spPr>
        <a:xfrm>
          <a:off x="247649" y="14649450"/>
          <a:ext cx="6372225" cy="1960684"/>
        </a:xfrm>
        <a:prstGeom prst="rect">
          <a:avLst/>
        </a:prstGeom>
      </xdr:spPr>
    </xdr:pic>
    <xdr:clientData/>
  </xdr:twoCellAnchor>
  <xdr:twoCellAnchor editAs="oneCell">
    <xdr:from>
      <xdr:col>0</xdr:col>
      <xdr:colOff>0</xdr:colOff>
      <xdr:row>10</xdr:row>
      <xdr:rowOff>123825</xdr:rowOff>
    </xdr:from>
    <xdr:to>
      <xdr:col>10</xdr:col>
      <xdr:colOff>28575</xdr:colOff>
      <xdr:row>14</xdr:row>
      <xdr:rowOff>0</xdr:rowOff>
    </xdr:to>
    <xdr:pic>
      <xdr:nvPicPr>
        <xdr:cNvPr id="7" name="図 6">
          <a:extLst>
            <a:ext uri="{FF2B5EF4-FFF2-40B4-BE49-F238E27FC236}">
              <a16:creationId xmlns:a16="http://schemas.microsoft.com/office/drawing/2014/main" id="{05213483-3DDF-449F-A37F-4FDCC9826A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990725"/>
          <a:ext cx="68865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0</xdr:colOff>
      <xdr:row>10</xdr:row>
      <xdr:rowOff>123825</xdr:rowOff>
    </xdr:from>
    <xdr:to>
      <xdr:col>9</xdr:col>
      <xdr:colOff>354496</xdr:colOff>
      <xdr:row>14</xdr:row>
      <xdr:rowOff>19050</xdr:rowOff>
    </xdr:to>
    <xdr:sp macro="" textlink="">
      <xdr:nvSpPr>
        <xdr:cNvPr id="3" name="四角形: 角を丸くする 2">
          <a:extLst>
            <a:ext uri="{FF2B5EF4-FFF2-40B4-BE49-F238E27FC236}">
              <a16:creationId xmlns:a16="http://schemas.microsoft.com/office/drawing/2014/main" id="{5B5F8380-6AFB-40A0-9139-42A8190A1E02}"/>
            </a:ext>
          </a:extLst>
        </xdr:cNvPr>
        <xdr:cNvSpPr/>
      </xdr:nvSpPr>
      <xdr:spPr>
        <a:xfrm>
          <a:off x="2057400" y="1990725"/>
          <a:ext cx="4469296" cy="581025"/>
        </a:xfrm>
        <a:prstGeom prst="roundRect">
          <a:avLst/>
        </a:prstGeom>
        <a:noFill/>
        <a:ln w="38100">
          <a:solidFill>
            <a:srgbClr val="0000FF"/>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593725</xdr:colOff>
      <xdr:row>8</xdr:row>
      <xdr:rowOff>133350</xdr:rowOff>
    </xdr:from>
    <xdr:to>
      <xdr:col>13</xdr:col>
      <xdr:colOff>88900</xdr:colOff>
      <xdr:row>12</xdr:row>
      <xdr:rowOff>105189</xdr:rowOff>
    </xdr:to>
    <xdr:sp macro="" textlink="">
      <xdr:nvSpPr>
        <xdr:cNvPr id="5" name="吹き出し: 角を丸めた四角形 4">
          <a:extLst>
            <a:ext uri="{FF2B5EF4-FFF2-40B4-BE49-F238E27FC236}">
              <a16:creationId xmlns:a16="http://schemas.microsoft.com/office/drawing/2014/main" id="{9F3864CE-2FCC-4F5B-99C5-E34B83915ADB}"/>
            </a:ext>
          </a:extLst>
        </xdr:cNvPr>
        <xdr:cNvSpPr/>
      </xdr:nvSpPr>
      <xdr:spPr>
        <a:xfrm>
          <a:off x="6737350" y="1816100"/>
          <a:ext cx="2225675" cy="670339"/>
        </a:xfrm>
        <a:prstGeom prst="wedgeRoundRectCallout">
          <a:avLst>
            <a:gd name="adj1" fmla="val -38305"/>
            <a:gd name="adj2" fmla="val 71192"/>
            <a:gd name="adj3" fmla="val 16667"/>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分析テーマを入力</a:t>
          </a:r>
        </a:p>
      </xdr:txBody>
    </xdr:sp>
    <xdr:clientData/>
  </xdr:twoCellAnchor>
  <xdr:twoCellAnchor editAs="oneCell">
    <xdr:from>
      <xdr:col>0</xdr:col>
      <xdr:colOff>114300</xdr:colOff>
      <xdr:row>26</xdr:row>
      <xdr:rowOff>0</xdr:rowOff>
    </xdr:from>
    <xdr:to>
      <xdr:col>10</xdr:col>
      <xdr:colOff>200025</xdr:colOff>
      <xdr:row>68</xdr:row>
      <xdr:rowOff>95250</xdr:rowOff>
    </xdr:to>
    <xdr:pic>
      <xdr:nvPicPr>
        <xdr:cNvPr id="6" name="図 5">
          <a:extLst>
            <a:ext uri="{FF2B5EF4-FFF2-40B4-BE49-F238E27FC236}">
              <a16:creationId xmlns:a16="http://schemas.microsoft.com/office/drawing/2014/main" id="{40D25CF8-20FA-4359-90C2-AE3BA201766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14300" y="4657725"/>
          <a:ext cx="6943725" cy="7296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260348</xdr:colOff>
      <xdr:row>30</xdr:row>
      <xdr:rowOff>123823</xdr:rowOff>
    </xdr:from>
    <xdr:to>
      <xdr:col>12</xdr:col>
      <xdr:colOff>323849</xdr:colOff>
      <xdr:row>45</xdr:row>
      <xdr:rowOff>114300</xdr:rowOff>
    </xdr:to>
    <xdr:sp macro="" textlink="">
      <xdr:nvSpPr>
        <xdr:cNvPr id="8" name="吹き出し: 角を丸めた四角形 7">
          <a:extLst>
            <a:ext uri="{FF2B5EF4-FFF2-40B4-BE49-F238E27FC236}">
              <a16:creationId xmlns:a16="http://schemas.microsoft.com/office/drawing/2014/main" id="{2F23FED2-7515-474B-84B5-2797B07FF8EF}"/>
            </a:ext>
          </a:extLst>
        </xdr:cNvPr>
        <xdr:cNvSpPr/>
      </xdr:nvSpPr>
      <xdr:spPr>
        <a:xfrm>
          <a:off x="5060948" y="5467348"/>
          <a:ext cx="3492501" cy="2562227"/>
        </a:xfrm>
        <a:prstGeom prst="wedgeRoundRectCallout">
          <a:avLst>
            <a:gd name="adj1" fmla="val -66022"/>
            <a:gd name="adj2" fmla="val 21534"/>
            <a:gd name="adj3" fmla="val 16667"/>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１～６のうち、</a:t>
          </a:r>
          <a:r>
            <a:rPr kumimoji="1" lang="ja-JP" altLang="en-US" sz="1800">
              <a:solidFill>
                <a:srgbClr val="FF0000"/>
              </a:solidFill>
            </a:rPr>
            <a:t>いずれか一つ</a:t>
          </a:r>
          <a:r>
            <a:rPr kumimoji="1" lang="ja-JP" altLang="en-US" sz="1800">
              <a:solidFill>
                <a:schemeClr val="tx1"/>
              </a:solidFill>
            </a:rPr>
            <a:t>を選択し、入力する</a:t>
          </a:r>
          <a:endParaRPr kumimoji="1" lang="en-US" altLang="ja-JP" sz="1800">
            <a:solidFill>
              <a:schemeClr val="tx1"/>
            </a:solidFill>
          </a:endParaRPr>
        </a:p>
        <a:p>
          <a:pPr algn="l"/>
          <a:r>
            <a:rPr kumimoji="1" lang="en-US" altLang="ja-JP" sz="1500">
              <a:solidFill>
                <a:schemeClr val="tx1"/>
              </a:solidFill>
            </a:rPr>
            <a:t>※</a:t>
          </a:r>
          <a:r>
            <a:rPr kumimoji="1" lang="ja-JP" altLang="en-US" sz="1500">
              <a:solidFill>
                <a:schemeClr val="tx1"/>
              </a:solidFill>
            </a:rPr>
            <a:t>数が大きい番号に入力するほど精度が高くなります。</a:t>
          </a:r>
          <a:endParaRPr kumimoji="1" lang="en-US" altLang="ja-JP" sz="1500">
            <a:solidFill>
              <a:schemeClr val="tx1"/>
            </a:solidFill>
          </a:endParaRPr>
        </a:p>
        <a:p>
          <a:pPr algn="l"/>
          <a:r>
            <a:rPr kumimoji="1" lang="ja-JP" altLang="en-US" sz="1500">
              <a:solidFill>
                <a:schemeClr val="tx1"/>
              </a:solidFill>
            </a:rPr>
            <a:t>例えば、「１．観光客数」と「３．観光消費額」の両方が分かっている場合は、「３」に入力してください。</a:t>
          </a:r>
        </a:p>
      </xdr:txBody>
    </xdr:sp>
    <xdr:clientData/>
  </xdr:twoCellAnchor>
  <xdr:twoCellAnchor>
    <xdr:from>
      <xdr:col>3</xdr:col>
      <xdr:colOff>152400</xdr:colOff>
      <xdr:row>83</xdr:row>
      <xdr:rowOff>76200</xdr:rowOff>
    </xdr:from>
    <xdr:to>
      <xdr:col>6</xdr:col>
      <xdr:colOff>219075</xdr:colOff>
      <xdr:row>86</xdr:row>
      <xdr:rowOff>142875</xdr:rowOff>
    </xdr:to>
    <xdr:sp macro="" textlink="">
      <xdr:nvSpPr>
        <xdr:cNvPr id="12" name="四角形: 角を丸くする 11">
          <a:extLst>
            <a:ext uri="{FF2B5EF4-FFF2-40B4-BE49-F238E27FC236}">
              <a16:creationId xmlns:a16="http://schemas.microsoft.com/office/drawing/2014/main" id="{183EF29A-269B-485E-8C68-B753C4D028CE}"/>
            </a:ext>
          </a:extLst>
        </xdr:cNvPr>
        <xdr:cNvSpPr/>
      </xdr:nvSpPr>
      <xdr:spPr>
        <a:xfrm>
          <a:off x="2209800" y="14554200"/>
          <a:ext cx="2124075" cy="581025"/>
        </a:xfrm>
        <a:prstGeom prst="roundRect">
          <a:avLst/>
        </a:prstGeom>
        <a:noFill/>
        <a:ln w="38100">
          <a:solidFill>
            <a:srgbClr val="0000FF"/>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136071</xdr:colOff>
      <xdr:row>101</xdr:row>
      <xdr:rowOff>27215</xdr:rowOff>
    </xdr:from>
    <xdr:to>
      <xdr:col>7</xdr:col>
      <xdr:colOff>288471</xdr:colOff>
      <xdr:row>106</xdr:row>
      <xdr:rowOff>103415</xdr:rowOff>
    </xdr:to>
    <xdr:pic>
      <xdr:nvPicPr>
        <xdr:cNvPr id="13" name="図 12">
          <a:extLst>
            <a:ext uri="{FF2B5EF4-FFF2-40B4-BE49-F238E27FC236}">
              <a16:creationId xmlns:a16="http://schemas.microsoft.com/office/drawing/2014/main" id="{66391009-7068-4E38-A5F0-F3DFB5C70A61}"/>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36071" y="17757322"/>
          <a:ext cx="4914900" cy="9606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57385</xdr:colOff>
      <xdr:row>81</xdr:row>
      <xdr:rowOff>152636</xdr:rowOff>
    </xdr:from>
    <xdr:to>
      <xdr:col>10</xdr:col>
      <xdr:colOff>276677</xdr:colOff>
      <xdr:row>85</xdr:row>
      <xdr:rowOff>8873</xdr:rowOff>
    </xdr:to>
    <xdr:sp macro="" textlink="">
      <xdr:nvSpPr>
        <xdr:cNvPr id="15" name="吹き出し: 角を丸めた四角形 14">
          <a:extLst>
            <a:ext uri="{FF2B5EF4-FFF2-40B4-BE49-F238E27FC236}">
              <a16:creationId xmlns:a16="http://schemas.microsoft.com/office/drawing/2014/main" id="{4456B631-A63F-4AFC-8D45-68A6429863CD}"/>
            </a:ext>
          </a:extLst>
        </xdr:cNvPr>
        <xdr:cNvSpPr/>
      </xdr:nvSpPr>
      <xdr:spPr>
        <a:xfrm>
          <a:off x="4857985" y="12535136"/>
          <a:ext cx="2276692" cy="542037"/>
        </a:xfrm>
        <a:prstGeom prst="wedgeRoundRectCallout">
          <a:avLst>
            <a:gd name="adj1" fmla="val -66566"/>
            <a:gd name="adj2" fmla="val 36969"/>
            <a:gd name="adj3" fmla="val 16667"/>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プルダウンで選択</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495300</xdr:colOff>
      <xdr:row>83</xdr:row>
      <xdr:rowOff>76200</xdr:rowOff>
    </xdr:from>
    <xdr:to>
      <xdr:col>3</xdr:col>
      <xdr:colOff>819150</xdr:colOff>
      <xdr:row>84</xdr:row>
      <xdr:rowOff>114300</xdr:rowOff>
    </xdr:to>
    <xdr:sp macro="" textlink="">
      <xdr:nvSpPr>
        <xdr:cNvPr id="1234" name="AutoShape 2">
          <a:extLst>
            <a:ext uri="{FF2B5EF4-FFF2-40B4-BE49-F238E27FC236}">
              <a16:creationId xmlns:a16="http://schemas.microsoft.com/office/drawing/2014/main" id="{66D2F053-BF85-4EC5-BAB1-C71A9EE21F7C}"/>
            </a:ext>
          </a:extLst>
        </xdr:cNvPr>
        <xdr:cNvSpPr>
          <a:spLocks noChangeArrowheads="1"/>
        </xdr:cNvSpPr>
      </xdr:nvSpPr>
      <xdr:spPr bwMode="auto">
        <a:xfrm>
          <a:off x="2857500" y="14868525"/>
          <a:ext cx="323850" cy="219075"/>
        </a:xfrm>
        <a:prstGeom prst="upArrow">
          <a:avLst>
            <a:gd name="adj1" fmla="val 50000"/>
            <a:gd name="adj2" fmla="val 25000"/>
          </a:avLst>
        </a:prstGeom>
        <a:solidFill>
          <a:srgbClr val="FF0000"/>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137581</xdr:colOff>
      <xdr:row>56</xdr:row>
      <xdr:rowOff>40820</xdr:rowOff>
    </xdr:from>
    <xdr:to>
      <xdr:col>21</xdr:col>
      <xdr:colOff>328083</xdr:colOff>
      <xdr:row>114</xdr:row>
      <xdr:rowOff>105833</xdr:rowOff>
    </xdr:to>
    <xdr:sp macro="" textlink="">
      <xdr:nvSpPr>
        <xdr:cNvPr id="2" name="四角形: 角を丸くする 1">
          <a:extLst>
            <a:ext uri="{FF2B5EF4-FFF2-40B4-BE49-F238E27FC236}">
              <a16:creationId xmlns:a16="http://schemas.microsoft.com/office/drawing/2014/main" id="{F594AD7C-E01C-416B-92FA-51A3CEF89ACD}"/>
            </a:ext>
          </a:extLst>
        </xdr:cNvPr>
        <xdr:cNvSpPr/>
      </xdr:nvSpPr>
      <xdr:spPr>
        <a:xfrm>
          <a:off x="137581" y="9915070"/>
          <a:ext cx="15176502" cy="9854596"/>
        </a:xfrm>
        <a:prstGeom prst="roundRect">
          <a:avLst/>
        </a:prstGeom>
        <a:solidFill>
          <a:srgbClr val="CCFFCC">
            <a:alpha val="23000"/>
          </a:srgb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170845</xdr:colOff>
      <xdr:row>2</xdr:row>
      <xdr:rowOff>114148</xdr:rowOff>
    </xdr:from>
    <xdr:to>
      <xdr:col>21</xdr:col>
      <xdr:colOff>338666</xdr:colOff>
      <xdr:row>54</xdr:row>
      <xdr:rowOff>296334</xdr:rowOff>
    </xdr:to>
    <xdr:sp macro="" textlink="">
      <xdr:nvSpPr>
        <xdr:cNvPr id="3" name="四角形: 角を丸くする 2">
          <a:extLst>
            <a:ext uri="{FF2B5EF4-FFF2-40B4-BE49-F238E27FC236}">
              <a16:creationId xmlns:a16="http://schemas.microsoft.com/office/drawing/2014/main" id="{926A1BF3-7AA9-4481-BE3C-D03BC18CAC98}"/>
            </a:ext>
          </a:extLst>
        </xdr:cNvPr>
        <xdr:cNvSpPr/>
      </xdr:nvSpPr>
      <xdr:spPr>
        <a:xfrm>
          <a:off x="170845" y="463398"/>
          <a:ext cx="15153821" cy="9273269"/>
        </a:xfrm>
        <a:prstGeom prst="roundRect">
          <a:avLst/>
        </a:prstGeom>
        <a:solidFill>
          <a:srgbClr val="CCFFCC">
            <a:alpha val="23000"/>
          </a:srgb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kumimoji="1" lang="ja-JP" altLang="en-US" sz="1100">
            <a:latin typeface="HGSｺﾞｼｯｸM" panose="020B0600000000000000" pitchFamily="50" charset="-128"/>
            <a:ea typeface="HGSｺﾞｼｯｸM" panose="020B0600000000000000" pitchFamily="50" charset="-128"/>
          </a:endParaRPr>
        </a:p>
      </xdr:txBody>
    </xdr:sp>
    <xdr:clientData/>
  </xdr:twoCellAnchor>
  <xdr:twoCellAnchor>
    <xdr:from>
      <xdr:col>9</xdr:col>
      <xdr:colOff>77106</xdr:colOff>
      <xdr:row>4</xdr:row>
      <xdr:rowOff>43091</xdr:rowOff>
    </xdr:from>
    <xdr:to>
      <xdr:col>13</xdr:col>
      <xdr:colOff>104320</xdr:colOff>
      <xdr:row>6</xdr:row>
      <xdr:rowOff>56698</xdr:rowOff>
    </xdr:to>
    <xdr:sp macro="" textlink="">
      <xdr:nvSpPr>
        <xdr:cNvPr id="7" name="四角形: メモ 6">
          <a:extLst>
            <a:ext uri="{FF2B5EF4-FFF2-40B4-BE49-F238E27FC236}">
              <a16:creationId xmlns:a16="http://schemas.microsoft.com/office/drawing/2014/main" id="{8C608B3E-3FDA-4CEF-A221-8F7B82BC4804}"/>
            </a:ext>
          </a:extLst>
        </xdr:cNvPr>
        <xdr:cNvSpPr/>
      </xdr:nvSpPr>
      <xdr:spPr>
        <a:xfrm>
          <a:off x="5858781" y="214541"/>
          <a:ext cx="2494189" cy="575582"/>
        </a:xfrm>
        <a:prstGeom prst="foldedCorner">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800" b="1" cap="none" spc="0">
              <a:ln w="13462">
                <a:solidFill>
                  <a:schemeClr val="bg1"/>
                </a:solidFill>
                <a:prstDash val="solid"/>
              </a:ln>
              <a:solidFill>
                <a:schemeClr val="tx1">
                  <a:lumMod val="85000"/>
                  <a:lumOff val="15000"/>
                </a:schemeClr>
              </a:solidFill>
              <a:effectLst>
                <a:outerShdw dist="38100" dir="2700000" algn="bl" rotWithShape="0">
                  <a:schemeClr val="accent5"/>
                </a:outerShdw>
              </a:effectLst>
              <a:latin typeface="HGPｺﾞｼｯｸM" panose="020B0600000000000000" pitchFamily="50" charset="-128"/>
              <a:ea typeface="HGPｺﾞｼｯｸM" panose="020B0600000000000000" pitchFamily="50" charset="-128"/>
            </a:rPr>
            <a:t>生産誘発等</a:t>
          </a:r>
        </a:p>
      </xdr:txBody>
    </xdr:sp>
    <xdr:clientData/>
  </xdr:twoCellAnchor>
  <xdr:twoCellAnchor>
    <xdr:from>
      <xdr:col>8</xdr:col>
      <xdr:colOff>365124</xdr:colOff>
      <xdr:row>58</xdr:row>
      <xdr:rowOff>74837</xdr:rowOff>
    </xdr:from>
    <xdr:to>
      <xdr:col>13</xdr:col>
      <xdr:colOff>625928</xdr:colOff>
      <xdr:row>61</xdr:row>
      <xdr:rowOff>119740</xdr:rowOff>
    </xdr:to>
    <xdr:sp macro="" textlink="">
      <xdr:nvSpPr>
        <xdr:cNvPr id="8" name="四角形: メモ 7">
          <a:extLst>
            <a:ext uri="{FF2B5EF4-FFF2-40B4-BE49-F238E27FC236}">
              <a16:creationId xmlns:a16="http://schemas.microsoft.com/office/drawing/2014/main" id="{2EAE515B-FD8C-41CA-980C-31D255E207B9}"/>
            </a:ext>
          </a:extLst>
        </xdr:cNvPr>
        <xdr:cNvSpPr/>
      </xdr:nvSpPr>
      <xdr:spPr>
        <a:xfrm>
          <a:off x="5460999" y="10142762"/>
          <a:ext cx="3413579" cy="559253"/>
        </a:xfrm>
        <a:prstGeom prst="foldedCorner">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800" b="1" cap="none" spc="0">
              <a:ln w="13462">
                <a:solidFill>
                  <a:schemeClr val="bg1"/>
                </a:solidFill>
                <a:prstDash val="solid"/>
              </a:ln>
              <a:solidFill>
                <a:schemeClr val="tx1">
                  <a:lumMod val="85000"/>
                  <a:lumOff val="15000"/>
                </a:schemeClr>
              </a:solidFill>
              <a:effectLst>
                <a:outerShdw dist="38100" dir="2700000" algn="bl" rotWithShape="0">
                  <a:schemeClr val="accent5"/>
                </a:outerShdw>
              </a:effectLst>
              <a:latin typeface="HGPｺﾞｼｯｸM" panose="020B0600000000000000" pitchFamily="50" charset="-128"/>
              <a:ea typeface="HGPｺﾞｼｯｸM" panose="020B0600000000000000" pitchFamily="50" charset="-128"/>
            </a:rPr>
            <a:t>就業者誘発数等</a:t>
          </a:r>
        </a:p>
      </xdr:txBody>
    </xdr:sp>
    <xdr:clientData/>
  </xdr:twoCellAnchor>
  <xdr:twoCellAnchor>
    <xdr:from>
      <xdr:col>1</xdr:col>
      <xdr:colOff>488344</xdr:colOff>
      <xdr:row>31</xdr:row>
      <xdr:rowOff>92982</xdr:rowOff>
    </xdr:from>
    <xdr:to>
      <xdr:col>8</xdr:col>
      <xdr:colOff>42332</xdr:colOff>
      <xdr:row>51</xdr:row>
      <xdr:rowOff>21167</xdr:rowOff>
    </xdr:to>
    <xdr:graphicFrame macro="">
      <xdr:nvGraphicFramePr>
        <xdr:cNvPr id="9" name="グラフ 8">
          <a:extLst>
            <a:ext uri="{FF2B5EF4-FFF2-40B4-BE49-F238E27FC236}">
              <a16:creationId xmlns:a16="http://schemas.microsoft.com/office/drawing/2014/main" id="{114963C2-A7DF-4A72-9B19-2A6749DEC1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86177</xdr:colOff>
      <xdr:row>8</xdr:row>
      <xdr:rowOff>124732</xdr:rowOff>
    </xdr:from>
    <xdr:to>
      <xdr:col>20</xdr:col>
      <xdr:colOff>137581</xdr:colOff>
      <xdr:row>53</xdr:row>
      <xdr:rowOff>84668</xdr:rowOff>
    </xdr:to>
    <xdr:graphicFrame macro="">
      <xdr:nvGraphicFramePr>
        <xdr:cNvPr id="10" name="グラフ 9">
          <a:extLst>
            <a:ext uri="{FF2B5EF4-FFF2-40B4-BE49-F238E27FC236}">
              <a16:creationId xmlns:a16="http://schemas.microsoft.com/office/drawing/2014/main" id="{4F681016-00CF-42E7-A3C0-23C03BEDFC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21166</xdr:colOff>
      <xdr:row>65</xdr:row>
      <xdr:rowOff>63046</xdr:rowOff>
    </xdr:from>
    <xdr:to>
      <xdr:col>20</xdr:col>
      <xdr:colOff>21164</xdr:colOff>
      <xdr:row>111</xdr:row>
      <xdr:rowOff>116416</xdr:rowOff>
    </xdr:to>
    <xdr:graphicFrame macro="">
      <xdr:nvGraphicFramePr>
        <xdr:cNvPr id="12" name="グラフ 11">
          <a:extLst>
            <a:ext uri="{FF2B5EF4-FFF2-40B4-BE49-F238E27FC236}">
              <a16:creationId xmlns:a16="http://schemas.microsoft.com/office/drawing/2014/main" id="{A7ADD23E-C32B-42C1-BC8A-388ADD238E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520096</xdr:colOff>
      <xdr:row>8</xdr:row>
      <xdr:rowOff>103564</xdr:rowOff>
    </xdr:from>
    <xdr:to>
      <xdr:col>8</xdr:col>
      <xdr:colOff>95251</xdr:colOff>
      <xdr:row>27</xdr:row>
      <xdr:rowOff>158750</xdr:rowOff>
    </xdr:to>
    <xdr:graphicFrame macro="">
      <xdr:nvGraphicFramePr>
        <xdr:cNvPr id="13" name="グラフ 12">
          <a:extLst>
            <a:ext uri="{FF2B5EF4-FFF2-40B4-BE49-F238E27FC236}">
              <a16:creationId xmlns:a16="http://schemas.microsoft.com/office/drawing/2014/main" id="{55FA167E-5D2F-4D77-ABE4-9EBCA527E9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52915</xdr:colOff>
      <xdr:row>65</xdr:row>
      <xdr:rowOff>104319</xdr:rowOff>
    </xdr:from>
    <xdr:to>
      <xdr:col>8</xdr:col>
      <xdr:colOff>592667</xdr:colOff>
      <xdr:row>83</xdr:row>
      <xdr:rowOff>21166</xdr:rowOff>
    </xdr:to>
    <xdr:graphicFrame macro="">
      <xdr:nvGraphicFramePr>
        <xdr:cNvPr id="14" name="グラフ 13">
          <a:extLst>
            <a:ext uri="{FF2B5EF4-FFF2-40B4-BE49-F238E27FC236}">
              <a16:creationId xmlns:a16="http://schemas.microsoft.com/office/drawing/2014/main" id="{A5DD95D0-EB0D-4164-83CB-FEEFE630D0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xdr:col>
      <xdr:colOff>200025</xdr:colOff>
      <xdr:row>22</xdr:row>
      <xdr:rowOff>0</xdr:rowOff>
    </xdr:from>
    <xdr:to>
      <xdr:col>3</xdr:col>
      <xdr:colOff>28575</xdr:colOff>
      <xdr:row>29</xdr:row>
      <xdr:rowOff>133350</xdr:rowOff>
    </xdr:to>
    <xdr:sp macro="" textlink="">
      <xdr:nvSpPr>
        <xdr:cNvPr id="14042" name="AutoShape 6">
          <a:extLst>
            <a:ext uri="{FF2B5EF4-FFF2-40B4-BE49-F238E27FC236}">
              <a16:creationId xmlns:a16="http://schemas.microsoft.com/office/drawing/2014/main" id="{DB3B61AF-C949-412E-8302-5F2E3EFEDF0D}"/>
            </a:ext>
          </a:extLst>
        </xdr:cNvPr>
        <xdr:cNvSpPr>
          <a:spLocks noChangeArrowheads="1"/>
        </xdr:cNvSpPr>
      </xdr:nvSpPr>
      <xdr:spPr bwMode="auto">
        <a:xfrm>
          <a:off x="600075" y="3086100"/>
          <a:ext cx="514350" cy="1152525"/>
        </a:xfrm>
        <a:prstGeom prst="downArrow">
          <a:avLst>
            <a:gd name="adj1" fmla="val 50000"/>
            <a:gd name="adj2" fmla="val 56019"/>
          </a:avLst>
        </a:prstGeom>
        <a:solidFill>
          <a:srgbClr val="FFFF00"/>
        </a:solidFill>
        <a:ln w="9525">
          <a:solidFill>
            <a:srgbClr val="000000"/>
          </a:solidFill>
          <a:miter lim="800000"/>
          <a:headEnd/>
          <a:tailEnd/>
        </a:ln>
      </xdr:spPr>
    </xdr:sp>
    <xdr:clientData/>
  </xdr:twoCellAnchor>
  <xdr:twoCellAnchor>
    <xdr:from>
      <xdr:col>7</xdr:col>
      <xdr:colOff>104775</xdr:colOff>
      <xdr:row>46</xdr:row>
      <xdr:rowOff>76200</xdr:rowOff>
    </xdr:from>
    <xdr:to>
      <xdr:col>8</xdr:col>
      <xdr:colOff>495300</xdr:colOff>
      <xdr:row>48</xdr:row>
      <xdr:rowOff>142875</xdr:rowOff>
    </xdr:to>
    <xdr:sp macro="" textlink="">
      <xdr:nvSpPr>
        <xdr:cNvPr id="14043" name="AutoShape 10">
          <a:extLst>
            <a:ext uri="{FF2B5EF4-FFF2-40B4-BE49-F238E27FC236}">
              <a16:creationId xmlns:a16="http://schemas.microsoft.com/office/drawing/2014/main" id="{88A11CE2-7C31-44FE-A18B-2FBECBAB7FA8}"/>
            </a:ext>
          </a:extLst>
        </xdr:cNvPr>
        <xdr:cNvSpPr>
          <a:spLocks noChangeArrowheads="1"/>
        </xdr:cNvSpPr>
      </xdr:nvSpPr>
      <xdr:spPr bwMode="auto">
        <a:xfrm>
          <a:off x="3724275" y="6315075"/>
          <a:ext cx="1076325" cy="409575"/>
        </a:xfrm>
        <a:prstGeom prst="rightArrow">
          <a:avLst>
            <a:gd name="adj1" fmla="val 50000"/>
            <a:gd name="adj2" fmla="val 65698"/>
          </a:avLst>
        </a:prstGeom>
        <a:solidFill>
          <a:srgbClr val="FF0000"/>
        </a:solidFill>
        <a:ln w="9525">
          <a:solidFill>
            <a:srgbClr val="000000"/>
          </a:solidFill>
          <a:miter lim="800000"/>
          <a:headEnd/>
          <a:tailEnd/>
        </a:ln>
      </xdr:spPr>
    </xdr:sp>
    <xdr:clientData/>
  </xdr:twoCellAnchor>
  <xdr:twoCellAnchor>
    <xdr:from>
      <xdr:col>6</xdr:col>
      <xdr:colOff>200025</xdr:colOff>
      <xdr:row>12</xdr:row>
      <xdr:rowOff>19050</xdr:rowOff>
    </xdr:from>
    <xdr:to>
      <xdr:col>7</xdr:col>
      <xdr:colOff>0</xdr:colOff>
      <xdr:row>14</xdr:row>
      <xdr:rowOff>9525</xdr:rowOff>
    </xdr:to>
    <xdr:sp macro="" textlink="">
      <xdr:nvSpPr>
        <xdr:cNvPr id="14044" name="AutoShape 1">
          <a:extLst>
            <a:ext uri="{FF2B5EF4-FFF2-40B4-BE49-F238E27FC236}">
              <a16:creationId xmlns:a16="http://schemas.microsoft.com/office/drawing/2014/main" id="{8076A884-4CE2-45A0-9CAD-184EBEF258A2}"/>
            </a:ext>
          </a:extLst>
        </xdr:cNvPr>
        <xdr:cNvSpPr>
          <a:spLocks noChangeArrowheads="1"/>
        </xdr:cNvSpPr>
      </xdr:nvSpPr>
      <xdr:spPr bwMode="auto">
        <a:xfrm>
          <a:off x="3133725" y="1762125"/>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4</xdr:col>
      <xdr:colOff>85725</xdr:colOff>
      <xdr:row>22</xdr:row>
      <xdr:rowOff>0</xdr:rowOff>
    </xdr:from>
    <xdr:to>
      <xdr:col>4</xdr:col>
      <xdr:colOff>571500</xdr:colOff>
      <xdr:row>23</xdr:row>
      <xdr:rowOff>161925</xdr:rowOff>
    </xdr:to>
    <xdr:sp macro="" textlink="">
      <xdr:nvSpPr>
        <xdr:cNvPr id="14045" name="AutoShape 1">
          <a:extLst>
            <a:ext uri="{FF2B5EF4-FFF2-40B4-BE49-F238E27FC236}">
              <a16:creationId xmlns:a16="http://schemas.microsoft.com/office/drawing/2014/main" id="{DEAEF8DC-526C-40F2-96C1-EF298664ECC6}"/>
            </a:ext>
          </a:extLst>
        </xdr:cNvPr>
        <xdr:cNvSpPr>
          <a:spLocks noChangeArrowheads="1"/>
        </xdr:cNvSpPr>
      </xdr:nvSpPr>
      <xdr:spPr bwMode="auto">
        <a:xfrm>
          <a:off x="1857375" y="3086100"/>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9</xdr:col>
      <xdr:colOff>95250</xdr:colOff>
      <xdr:row>22</xdr:row>
      <xdr:rowOff>0</xdr:rowOff>
    </xdr:from>
    <xdr:to>
      <xdr:col>10</xdr:col>
      <xdr:colOff>0</xdr:colOff>
      <xdr:row>23</xdr:row>
      <xdr:rowOff>161925</xdr:rowOff>
    </xdr:to>
    <xdr:sp macro="" textlink="">
      <xdr:nvSpPr>
        <xdr:cNvPr id="14046" name="AutoShape 1">
          <a:extLst>
            <a:ext uri="{FF2B5EF4-FFF2-40B4-BE49-F238E27FC236}">
              <a16:creationId xmlns:a16="http://schemas.microsoft.com/office/drawing/2014/main" id="{BF4C33CD-B4FE-4E61-9200-56DCBD15A465}"/>
            </a:ext>
          </a:extLst>
        </xdr:cNvPr>
        <xdr:cNvSpPr>
          <a:spLocks noChangeArrowheads="1"/>
        </xdr:cNvSpPr>
      </xdr:nvSpPr>
      <xdr:spPr bwMode="auto">
        <a:xfrm>
          <a:off x="4981575" y="3086100"/>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76200</xdr:colOff>
      <xdr:row>34</xdr:row>
      <xdr:rowOff>28575</xdr:rowOff>
    </xdr:from>
    <xdr:to>
      <xdr:col>3</xdr:col>
      <xdr:colOff>561975</xdr:colOff>
      <xdr:row>36</xdr:row>
      <xdr:rowOff>19050</xdr:rowOff>
    </xdr:to>
    <xdr:sp macro="" textlink="">
      <xdr:nvSpPr>
        <xdr:cNvPr id="14047" name="AutoShape 1">
          <a:extLst>
            <a:ext uri="{FF2B5EF4-FFF2-40B4-BE49-F238E27FC236}">
              <a16:creationId xmlns:a16="http://schemas.microsoft.com/office/drawing/2014/main" id="{A5CED050-A9DC-4A75-9979-2CEC7D7E20A3}"/>
            </a:ext>
          </a:extLst>
        </xdr:cNvPr>
        <xdr:cNvSpPr>
          <a:spLocks noChangeArrowheads="1"/>
        </xdr:cNvSpPr>
      </xdr:nvSpPr>
      <xdr:spPr bwMode="auto">
        <a:xfrm>
          <a:off x="1162050" y="4810125"/>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85725</xdr:colOff>
      <xdr:row>40</xdr:row>
      <xdr:rowOff>0</xdr:rowOff>
    </xdr:from>
    <xdr:to>
      <xdr:col>3</xdr:col>
      <xdr:colOff>571500</xdr:colOff>
      <xdr:row>41</xdr:row>
      <xdr:rowOff>161925</xdr:rowOff>
    </xdr:to>
    <xdr:sp macro="" textlink="">
      <xdr:nvSpPr>
        <xdr:cNvPr id="14048" name="AutoShape 1">
          <a:extLst>
            <a:ext uri="{FF2B5EF4-FFF2-40B4-BE49-F238E27FC236}">
              <a16:creationId xmlns:a16="http://schemas.microsoft.com/office/drawing/2014/main" id="{70871E6A-1015-4C5B-A6D9-4A8407B62B8A}"/>
            </a:ext>
          </a:extLst>
        </xdr:cNvPr>
        <xdr:cNvSpPr>
          <a:spLocks noChangeArrowheads="1"/>
        </xdr:cNvSpPr>
      </xdr:nvSpPr>
      <xdr:spPr bwMode="auto">
        <a:xfrm>
          <a:off x="1171575" y="5553075"/>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2</xdr:col>
      <xdr:colOff>85725</xdr:colOff>
      <xdr:row>50</xdr:row>
      <xdr:rowOff>0</xdr:rowOff>
    </xdr:from>
    <xdr:to>
      <xdr:col>2</xdr:col>
      <xdr:colOff>571500</xdr:colOff>
      <xdr:row>51</xdr:row>
      <xdr:rowOff>161925</xdr:rowOff>
    </xdr:to>
    <xdr:sp macro="" textlink="">
      <xdr:nvSpPr>
        <xdr:cNvPr id="14049" name="AutoShape 1">
          <a:extLst>
            <a:ext uri="{FF2B5EF4-FFF2-40B4-BE49-F238E27FC236}">
              <a16:creationId xmlns:a16="http://schemas.microsoft.com/office/drawing/2014/main" id="{60361653-781D-40FE-A3AA-CF5412B7051C}"/>
            </a:ext>
          </a:extLst>
        </xdr:cNvPr>
        <xdr:cNvSpPr>
          <a:spLocks noChangeArrowheads="1"/>
        </xdr:cNvSpPr>
      </xdr:nvSpPr>
      <xdr:spPr bwMode="auto">
        <a:xfrm>
          <a:off x="485775" y="6819900"/>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95250</xdr:colOff>
      <xdr:row>64</xdr:row>
      <xdr:rowOff>19050</xdr:rowOff>
    </xdr:from>
    <xdr:to>
      <xdr:col>3</xdr:col>
      <xdr:colOff>581025</xdr:colOff>
      <xdr:row>66</xdr:row>
      <xdr:rowOff>9525</xdr:rowOff>
    </xdr:to>
    <xdr:sp macro="" textlink="">
      <xdr:nvSpPr>
        <xdr:cNvPr id="14050" name="AutoShape 1">
          <a:extLst>
            <a:ext uri="{FF2B5EF4-FFF2-40B4-BE49-F238E27FC236}">
              <a16:creationId xmlns:a16="http://schemas.microsoft.com/office/drawing/2014/main" id="{41A04CCD-AF11-4A17-AE17-745BD2F1F954}"/>
            </a:ext>
          </a:extLst>
        </xdr:cNvPr>
        <xdr:cNvSpPr>
          <a:spLocks noChangeArrowheads="1"/>
        </xdr:cNvSpPr>
      </xdr:nvSpPr>
      <xdr:spPr bwMode="auto">
        <a:xfrm>
          <a:off x="1181100" y="8686800"/>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95250</xdr:colOff>
      <xdr:row>70</xdr:row>
      <xdr:rowOff>9525</xdr:rowOff>
    </xdr:from>
    <xdr:to>
      <xdr:col>3</xdr:col>
      <xdr:colOff>581025</xdr:colOff>
      <xdr:row>72</xdr:row>
      <xdr:rowOff>0</xdr:rowOff>
    </xdr:to>
    <xdr:sp macro="" textlink="">
      <xdr:nvSpPr>
        <xdr:cNvPr id="14051" name="AutoShape 1">
          <a:extLst>
            <a:ext uri="{FF2B5EF4-FFF2-40B4-BE49-F238E27FC236}">
              <a16:creationId xmlns:a16="http://schemas.microsoft.com/office/drawing/2014/main" id="{0C3AE678-B762-4887-B05C-98A5327777A7}"/>
            </a:ext>
          </a:extLst>
        </xdr:cNvPr>
        <xdr:cNvSpPr>
          <a:spLocks noChangeArrowheads="1"/>
        </xdr:cNvSpPr>
      </xdr:nvSpPr>
      <xdr:spPr bwMode="auto">
        <a:xfrm>
          <a:off x="1181100" y="9486900"/>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95250</xdr:colOff>
      <xdr:row>76</xdr:row>
      <xdr:rowOff>9525</xdr:rowOff>
    </xdr:from>
    <xdr:to>
      <xdr:col>3</xdr:col>
      <xdr:colOff>581025</xdr:colOff>
      <xdr:row>78</xdr:row>
      <xdr:rowOff>0</xdr:rowOff>
    </xdr:to>
    <xdr:sp macro="" textlink="">
      <xdr:nvSpPr>
        <xdr:cNvPr id="14052" name="AutoShape 1">
          <a:extLst>
            <a:ext uri="{FF2B5EF4-FFF2-40B4-BE49-F238E27FC236}">
              <a16:creationId xmlns:a16="http://schemas.microsoft.com/office/drawing/2014/main" id="{46F0F1A6-23BE-4010-A684-8DC49B8ED834}"/>
            </a:ext>
          </a:extLst>
        </xdr:cNvPr>
        <xdr:cNvSpPr>
          <a:spLocks noChangeArrowheads="1"/>
        </xdr:cNvSpPr>
      </xdr:nvSpPr>
      <xdr:spPr bwMode="auto">
        <a:xfrm>
          <a:off x="1181100" y="10296525"/>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104775</xdr:colOff>
      <xdr:row>86</xdr:row>
      <xdr:rowOff>9525</xdr:rowOff>
    </xdr:from>
    <xdr:to>
      <xdr:col>3</xdr:col>
      <xdr:colOff>590550</xdr:colOff>
      <xdr:row>88</xdr:row>
      <xdr:rowOff>0</xdr:rowOff>
    </xdr:to>
    <xdr:sp macro="" textlink="">
      <xdr:nvSpPr>
        <xdr:cNvPr id="14053" name="AutoShape 1">
          <a:extLst>
            <a:ext uri="{FF2B5EF4-FFF2-40B4-BE49-F238E27FC236}">
              <a16:creationId xmlns:a16="http://schemas.microsoft.com/office/drawing/2014/main" id="{CA5B0C0A-02CF-4EEA-834D-F0F9D63D5087}"/>
            </a:ext>
          </a:extLst>
        </xdr:cNvPr>
        <xdr:cNvSpPr>
          <a:spLocks noChangeArrowheads="1"/>
        </xdr:cNvSpPr>
      </xdr:nvSpPr>
      <xdr:spPr bwMode="auto">
        <a:xfrm>
          <a:off x="1190625" y="11563350"/>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8</xdr:col>
      <xdr:colOff>561975</xdr:colOff>
      <xdr:row>86</xdr:row>
      <xdr:rowOff>9525</xdr:rowOff>
    </xdr:from>
    <xdr:to>
      <xdr:col>9</xdr:col>
      <xdr:colOff>466725</xdr:colOff>
      <xdr:row>88</xdr:row>
      <xdr:rowOff>0</xdr:rowOff>
    </xdr:to>
    <xdr:sp macro="" textlink="">
      <xdr:nvSpPr>
        <xdr:cNvPr id="14054" name="AutoShape 1">
          <a:extLst>
            <a:ext uri="{FF2B5EF4-FFF2-40B4-BE49-F238E27FC236}">
              <a16:creationId xmlns:a16="http://schemas.microsoft.com/office/drawing/2014/main" id="{C7FEBE6E-7CE7-4F7E-8D2A-8E7B46F3380A}"/>
            </a:ext>
          </a:extLst>
        </xdr:cNvPr>
        <xdr:cNvSpPr>
          <a:spLocks noChangeArrowheads="1"/>
        </xdr:cNvSpPr>
      </xdr:nvSpPr>
      <xdr:spPr bwMode="auto">
        <a:xfrm>
          <a:off x="4867275" y="11563350"/>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7</xdr:col>
      <xdr:colOff>219075</xdr:colOff>
      <xdr:row>29</xdr:row>
      <xdr:rowOff>66675</xdr:rowOff>
    </xdr:from>
    <xdr:to>
      <xdr:col>8</xdr:col>
      <xdr:colOff>19050</xdr:colOff>
      <xdr:row>59</xdr:row>
      <xdr:rowOff>161925</xdr:rowOff>
    </xdr:to>
    <xdr:sp macro="" textlink="">
      <xdr:nvSpPr>
        <xdr:cNvPr id="14055" name="AutoShape 12">
          <a:extLst>
            <a:ext uri="{FF2B5EF4-FFF2-40B4-BE49-F238E27FC236}">
              <a16:creationId xmlns:a16="http://schemas.microsoft.com/office/drawing/2014/main" id="{E1B778B2-FA73-476B-B0B6-A7148A8389DA}"/>
            </a:ext>
          </a:extLst>
        </xdr:cNvPr>
        <xdr:cNvSpPr>
          <a:spLocks noChangeArrowheads="1"/>
        </xdr:cNvSpPr>
      </xdr:nvSpPr>
      <xdr:spPr bwMode="auto">
        <a:xfrm>
          <a:off x="3838575" y="4171950"/>
          <a:ext cx="485775" cy="4019550"/>
        </a:xfrm>
        <a:prstGeom prst="downArrow">
          <a:avLst>
            <a:gd name="adj1" fmla="val 50000"/>
            <a:gd name="adj2" fmla="val 122547"/>
          </a:avLst>
        </a:prstGeom>
        <a:solidFill>
          <a:srgbClr val="FFFF00"/>
        </a:solidFill>
        <a:ln w="9525">
          <a:solidFill>
            <a:srgbClr val="7F7F7F"/>
          </a:solidFill>
          <a:miter lim="800000"/>
          <a:headEnd/>
          <a:tailEnd/>
        </a:ln>
      </xdr:spPr>
    </xdr:sp>
    <xdr:clientData/>
  </xdr:twoCellAnchor>
  <xdr:twoCellAnchor>
    <xdr:from>
      <xdr:col>5</xdr:col>
      <xdr:colOff>76200</xdr:colOff>
      <xdr:row>58</xdr:row>
      <xdr:rowOff>0</xdr:rowOff>
    </xdr:from>
    <xdr:to>
      <xdr:col>6</xdr:col>
      <xdr:colOff>28575</xdr:colOff>
      <xdr:row>59</xdr:row>
      <xdr:rowOff>161925</xdr:rowOff>
    </xdr:to>
    <xdr:sp macro="" textlink="">
      <xdr:nvSpPr>
        <xdr:cNvPr id="14056" name="AutoShape 13">
          <a:extLst>
            <a:ext uri="{FF2B5EF4-FFF2-40B4-BE49-F238E27FC236}">
              <a16:creationId xmlns:a16="http://schemas.microsoft.com/office/drawing/2014/main" id="{7EE1AAEA-3176-447A-840D-F48D245865D3}"/>
            </a:ext>
          </a:extLst>
        </xdr:cNvPr>
        <xdr:cNvSpPr>
          <a:spLocks noChangeArrowheads="1"/>
        </xdr:cNvSpPr>
      </xdr:nvSpPr>
      <xdr:spPr bwMode="auto">
        <a:xfrm>
          <a:off x="2428875" y="7858125"/>
          <a:ext cx="533400" cy="333375"/>
        </a:xfrm>
        <a:prstGeom prst="downArrow">
          <a:avLst>
            <a:gd name="adj1" fmla="val 50000"/>
            <a:gd name="adj2" fmla="val 42144"/>
          </a:avLst>
        </a:prstGeom>
        <a:solidFill>
          <a:srgbClr val="FFFF00"/>
        </a:solidFill>
        <a:ln w="9525">
          <a:solidFill>
            <a:srgbClr val="7F7F7F"/>
          </a:solid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925830</xdr:colOff>
      <xdr:row>0</xdr:row>
      <xdr:rowOff>0</xdr:rowOff>
    </xdr:from>
    <xdr:to>
      <xdr:col>2</xdr:col>
      <xdr:colOff>923925</xdr:colOff>
      <xdr:row>0</xdr:row>
      <xdr:rowOff>0</xdr:rowOff>
    </xdr:to>
    <xdr:sp macro="" textlink="">
      <xdr:nvSpPr>
        <xdr:cNvPr id="40961" name="Text Box 1">
          <a:extLst>
            <a:ext uri="{FF2B5EF4-FFF2-40B4-BE49-F238E27FC236}">
              <a16:creationId xmlns:a16="http://schemas.microsoft.com/office/drawing/2014/main" id="{65E2376E-14FE-44EE-8531-7774F4E9ED79}"/>
            </a:ext>
          </a:extLst>
        </xdr:cNvPr>
        <xdr:cNvSpPr txBox="1">
          <a:spLocks noChangeArrowheads="1"/>
        </xdr:cNvSpPr>
      </xdr:nvSpPr>
      <xdr:spPr bwMode="auto">
        <a:xfrm>
          <a:off x="1051560" y="0"/>
          <a:ext cx="693420" cy="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Ｐ明朝"/>
              <a:ea typeface="ＭＳ Ｐ明朝"/>
            </a:rPr>
            <a:t>推計順序</a:t>
          </a:r>
        </a:p>
      </xdr:txBody>
    </xdr:sp>
    <xdr:clientData/>
  </xdr:twoCellAnchor>
  <xdr:twoCellAnchor>
    <xdr:from>
      <xdr:col>1</xdr:col>
      <xdr:colOff>139065</xdr:colOff>
      <xdr:row>0</xdr:row>
      <xdr:rowOff>0</xdr:rowOff>
    </xdr:from>
    <xdr:to>
      <xdr:col>2</xdr:col>
      <xdr:colOff>764251</xdr:colOff>
      <xdr:row>0</xdr:row>
      <xdr:rowOff>0</xdr:rowOff>
    </xdr:to>
    <xdr:sp macro="" textlink="">
      <xdr:nvSpPr>
        <xdr:cNvPr id="40962" name="Text Box 2">
          <a:extLst>
            <a:ext uri="{FF2B5EF4-FFF2-40B4-BE49-F238E27FC236}">
              <a16:creationId xmlns:a16="http://schemas.microsoft.com/office/drawing/2014/main" id="{99C9C1FC-B5DE-41F3-BA88-28E8318BE1C2}"/>
            </a:ext>
          </a:extLst>
        </xdr:cNvPr>
        <xdr:cNvSpPr txBox="1">
          <a:spLocks noChangeArrowheads="1"/>
        </xdr:cNvSpPr>
      </xdr:nvSpPr>
      <xdr:spPr bwMode="auto">
        <a:xfrm>
          <a:off x="129540" y="0"/>
          <a:ext cx="769620" cy="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Ｐ明朝"/>
              <a:ea typeface="ＭＳ Ｐ明朝"/>
            </a:rPr>
            <a:t>部　　門</a:t>
          </a:r>
        </a:p>
      </xdr:txBody>
    </xdr:sp>
    <xdr:clientData/>
  </xdr:twoCellAnchor>
  <xdr:twoCellAnchor>
    <xdr:from>
      <xdr:col>2</xdr:col>
      <xdr:colOff>925830</xdr:colOff>
      <xdr:row>0</xdr:row>
      <xdr:rowOff>0</xdr:rowOff>
    </xdr:from>
    <xdr:to>
      <xdr:col>2</xdr:col>
      <xdr:colOff>923925</xdr:colOff>
      <xdr:row>0</xdr:row>
      <xdr:rowOff>0</xdr:rowOff>
    </xdr:to>
    <xdr:sp macro="" textlink="">
      <xdr:nvSpPr>
        <xdr:cNvPr id="40963" name="Text Box 3">
          <a:extLst>
            <a:ext uri="{FF2B5EF4-FFF2-40B4-BE49-F238E27FC236}">
              <a16:creationId xmlns:a16="http://schemas.microsoft.com/office/drawing/2014/main" id="{C82501B6-2E6C-40DD-A445-654797FF01BC}"/>
            </a:ext>
          </a:extLst>
        </xdr:cNvPr>
        <xdr:cNvSpPr txBox="1">
          <a:spLocks noChangeArrowheads="1"/>
        </xdr:cNvSpPr>
      </xdr:nvSpPr>
      <xdr:spPr bwMode="auto">
        <a:xfrm>
          <a:off x="1051560" y="0"/>
          <a:ext cx="693420" cy="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Ｐ明朝"/>
              <a:ea typeface="ＭＳ Ｐ明朝"/>
            </a:rPr>
            <a:t>推計順序</a:t>
          </a:r>
        </a:p>
      </xdr:txBody>
    </xdr:sp>
    <xdr:clientData/>
  </xdr:twoCellAnchor>
  <xdr:twoCellAnchor>
    <xdr:from>
      <xdr:col>1</xdr:col>
      <xdr:colOff>139065</xdr:colOff>
      <xdr:row>0</xdr:row>
      <xdr:rowOff>0</xdr:rowOff>
    </xdr:from>
    <xdr:to>
      <xdr:col>2</xdr:col>
      <xdr:colOff>764251</xdr:colOff>
      <xdr:row>0</xdr:row>
      <xdr:rowOff>0</xdr:rowOff>
    </xdr:to>
    <xdr:sp macro="" textlink="">
      <xdr:nvSpPr>
        <xdr:cNvPr id="40964" name="Text Box 4">
          <a:extLst>
            <a:ext uri="{FF2B5EF4-FFF2-40B4-BE49-F238E27FC236}">
              <a16:creationId xmlns:a16="http://schemas.microsoft.com/office/drawing/2014/main" id="{B514F91A-C7ED-42FB-9383-CDE25CDE0B57}"/>
            </a:ext>
          </a:extLst>
        </xdr:cNvPr>
        <xdr:cNvSpPr txBox="1">
          <a:spLocks noChangeArrowheads="1"/>
        </xdr:cNvSpPr>
      </xdr:nvSpPr>
      <xdr:spPr bwMode="auto">
        <a:xfrm>
          <a:off x="129540" y="0"/>
          <a:ext cx="769620" cy="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Ｐ明朝"/>
              <a:ea typeface="ＭＳ Ｐ明朝"/>
            </a:rPr>
            <a:t>部　　門</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9525</xdr:colOff>
      <xdr:row>8</xdr:row>
      <xdr:rowOff>0</xdr:rowOff>
    </xdr:from>
    <xdr:to>
      <xdr:col>15</xdr:col>
      <xdr:colOff>0</xdr:colOff>
      <xdr:row>50</xdr:row>
      <xdr:rowOff>0</xdr:rowOff>
    </xdr:to>
    <xdr:sp macro="" textlink="">
      <xdr:nvSpPr>
        <xdr:cNvPr id="3259" name="Line 1">
          <a:extLst>
            <a:ext uri="{FF2B5EF4-FFF2-40B4-BE49-F238E27FC236}">
              <a16:creationId xmlns:a16="http://schemas.microsoft.com/office/drawing/2014/main" id="{6F7A9696-9026-4E6D-922B-A3271C0A5368}"/>
            </a:ext>
          </a:extLst>
        </xdr:cNvPr>
        <xdr:cNvSpPr>
          <a:spLocks noChangeShapeType="1"/>
        </xdr:cNvSpPr>
      </xdr:nvSpPr>
      <xdr:spPr bwMode="auto">
        <a:xfrm flipH="1">
          <a:off x="7781925" y="1219200"/>
          <a:ext cx="390525" cy="72009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ivfs\&#25152;&#23646;&#29992;&#12501;&#12449;&#12452;&#12523;&#12469;&#12540;&#12496;\DOCUME~1\009810\LOCALS~1\Temp\B2Temp\Attach\&#24195;&#23798;&#30476;\&#38656;&#35201;&#25313;&#2282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シート"/>
      <sheetName val="総括表"/>
      <sheetName val="フロー図"/>
      <sheetName val="１次効果"/>
      <sheetName val="２次効果"/>
      <sheetName val="総合効果"/>
      <sheetName val="分析履歴"/>
      <sheetName val="各種係数"/>
      <sheetName val="投入係数"/>
      <sheetName val="逆行列(IM)"/>
    </sheetNames>
    <sheetDataSet>
      <sheetData sheetId="0"/>
      <sheetData sheetId="1"/>
      <sheetData sheetId="2"/>
      <sheetData sheetId="3"/>
      <sheetData sheetId="4"/>
      <sheetData sheetId="5"/>
      <sheetData sheetId="6">
        <row r="7">
          <cell r="A7" t="str">
            <v>新規入力…</v>
          </cell>
        </row>
        <row r="8">
          <cell r="A8" t="str">
            <v>県内で県内産の自動車に対する需要が１００億円増加した場合の経済波及効果</v>
          </cell>
        </row>
      </sheetData>
      <sheetData sheetId="7"/>
      <sheetData sheetId="8"/>
      <sheetData sheetId="9"/>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CC"/>
  </sheetPr>
  <dimension ref="B1:B145"/>
  <sheetViews>
    <sheetView tabSelected="1" workbookViewId="0"/>
  </sheetViews>
  <sheetFormatPr defaultColWidth="9" defaultRowHeight="15" customHeight="1" x14ac:dyDescent="0.15"/>
  <cols>
    <col min="1" max="1" width="3.625" style="1" customWidth="1"/>
    <col min="2" max="2" width="79.75" style="1" customWidth="1"/>
    <col min="3" max="16384" width="9" style="1"/>
  </cols>
  <sheetData>
    <row r="1" spans="2:2" ht="15" customHeight="1" thickBot="1" x14ac:dyDescent="0.2"/>
    <row r="2" spans="2:2" ht="19.5" thickTop="1" x14ac:dyDescent="0.15">
      <c r="B2" s="346" t="s">
        <v>390</v>
      </c>
    </row>
    <row r="3" spans="2:2" ht="15" customHeight="1" x14ac:dyDescent="0.15">
      <c r="B3" s="2"/>
    </row>
    <row r="4" spans="2:2" ht="15" customHeight="1" x14ac:dyDescent="0.15">
      <c r="B4" s="311" t="s">
        <v>357</v>
      </c>
    </row>
    <row r="5" spans="2:2" ht="15" customHeight="1" x14ac:dyDescent="0.15">
      <c r="B5" s="311" t="s">
        <v>212</v>
      </c>
    </row>
    <row r="6" spans="2:2" ht="15" customHeight="1" x14ac:dyDescent="0.15">
      <c r="B6" s="311"/>
    </row>
    <row r="7" spans="2:2" ht="15" customHeight="1" x14ac:dyDescent="0.15">
      <c r="B7" s="311" t="s">
        <v>359</v>
      </c>
    </row>
    <row r="8" spans="2:2" ht="15" customHeight="1" x14ac:dyDescent="0.15">
      <c r="B8" s="311" t="s">
        <v>518</v>
      </c>
    </row>
    <row r="9" spans="2:2" ht="15" customHeight="1" x14ac:dyDescent="0.15">
      <c r="B9" s="311" t="s">
        <v>358</v>
      </c>
    </row>
    <row r="10" spans="2:2" ht="6" customHeight="1" x14ac:dyDescent="0.15">
      <c r="B10" s="311"/>
    </row>
    <row r="11" spans="2:2" ht="15" customHeight="1" x14ac:dyDescent="0.15">
      <c r="B11" s="311" t="s">
        <v>316</v>
      </c>
    </row>
    <row r="12" spans="2:2" ht="15" customHeight="1" x14ac:dyDescent="0.15">
      <c r="B12" s="2"/>
    </row>
    <row r="13" spans="2:2" ht="15" customHeight="1" x14ac:dyDescent="0.15">
      <c r="B13" s="312" t="s">
        <v>213</v>
      </c>
    </row>
    <row r="14" spans="2:2" ht="15" customHeight="1" x14ac:dyDescent="0.15">
      <c r="B14" s="312" t="s">
        <v>317</v>
      </c>
    </row>
    <row r="15" spans="2:2" ht="15" customHeight="1" x14ac:dyDescent="0.15">
      <c r="B15" s="312" t="s">
        <v>318</v>
      </c>
    </row>
    <row r="16" spans="2:2" ht="15" customHeight="1" x14ac:dyDescent="0.15">
      <c r="B16" s="312" t="s">
        <v>319</v>
      </c>
    </row>
    <row r="17" spans="2:2" ht="15" customHeight="1" x14ac:dyDescent="0.15">
      <c r="B17" s="312" t="s">
        <v>320</v>
      </c>
    </row>
    <row r="18" spans="2:2" ht="15" customHeight="1" x14ac:dyDescent="0.15">
      <c r="B18" s="3"/>
    </row>
    <row r="19" spans="2:2" ht="15" customHeight="1" x14ac:dyDescent="0.15">
      <c r="B19" s="310" t="s">
        <v>360</v>
      </c>
    </row>
    <row r="20" spans="2:2" ht="15" customHeight="1" x14ac:dyDescent="0.15">
      <c r="B20" s="309" t="s">
        <v>361</v>
      </c>
    </row>
    <row r="21" spans="2:2" ht="15" customHeight="1" x14ac:dyDescent="0.15">
      <c r="B21" s="310" t="s">
        <v>363</v>
      </c>
    </row>
    <row r="22" spans="2:2" ht="15" customHeight="1" x14ac:dyDescent="0.15">
      <c r="B22" s="309" t="s">
        <v>362</v>
      </c>
    </row>
    <row r="23" spans="2:2" ht="15" customHeight="1" x14ac:dyDescent="0.15">
      <c r="B23" s="309" t="s">
        <v>364</v>
      </c>
    </row>
    <row r="24" spans="2:2" ht="15" customHeight="1" x14ac:dyDescent="0.15">
      <c r="B24" s="310" t="s">
        <v>321</v>
      </c>
    </row>
    <row r="25" spans="2:2" ht="15" customHeight="1" x14ac:dyDescent="0.15">
      <c r="B25" s="2"/>
    </row>
    <row r="26" spans="2:2" ht="15" customHeight="1" x14ac:dyDescent="0.15">
      <c r="B26" s="312" t="s">
        <v>322</v>
      </c>
    </row>
    <row r="27" spans="2:2" ht="15" customHeight="1" x14ac:dyDescent="0.15">
      <c r="B27" s="311" t="s">
        <v>503</v>
      </c>
    </row>
    <row r="28" spans="2:2" ht="15" customHeight="1" x14ac:dyDescent="0.15">
      <c r="B28" s="2"/>
    </row>
    <row r="29" spans="2:2" ht="15" customHeight="1" x14ac:dyDescent="0.15">
      <c r="B29" s="311" t="s">
        <v>505</v>
      </c>
    </row>
    <row r="30" spans="2:2" ht="15" customHeight="1" x14ac:dyDescent="0.15">
      <c r="B30" s="311"/>
    </row>
    <row r="31" spans="2:2" ht="15" customHeight="1" x14ac:dyDescent="0.15">
      <c r="B31" s="311" t="s">
        <v>493</v>
      </c>
    </row>
    <row r="32" spans="2:2" ht="15" customHeight="1" x14ac:dyDescent="0.15">
      <c r="B32" s="311"/>
    </row>
    <row r="33" spans="2:2" ht="15" customHeight="1" x14ac:dyDescent="0.15">
      <c r="B33" s="311" t="s">
        <v>494</v>
      </c>
    </row>
    <row r="34" spans="2:2" ht="15" customHeight="1" x14ac:dyDescent="0.15">
      <c r="B34" s="311" t="s">
        <v>384</v>
      </c>
    </row>
    <row r="35" spans="2:2" ht="15" customHeight="1" x14ac:dyDescent="0.15">
      <c r="B35" s="313" t="s">
        <v>351</v>
      </c>
    </row>
    <row r="36" spans="2:2" ht="15" customHeight="1" x14ac:dyDescent="0.15">
      <c r="B36" s="313" t="s">
        <v>323</v>
      </c>
    </row>
    <row r="37" spans="2:2" ht="15" customHeight="1" x14ac:dyDescent="0.15">
      <c r="B37" s="311"/>
    </row>
    <row r="38" spans="2:2" ht="15" customHeight="1" x14ac:dyDescent="0.15">
      <c r="B38" s="311" t="s">
        <v>495</v>
      </c>
    </row>
    <row r="39" spans="2:2" ht="15" customHeight="1" x14ac:dyDescent="0.15">
      <c r="B39" s="311" t="s">
        <v>385</v>
      </c>
    </row>
    <row r="40" spans="2:2" ht="15" customHeight="1" x14ac:dyDescent="0.15">
      <c r="B40" s="311"/>
    </row>
    <row r="41" spans="2:2" ht="15" customHeight="1" x14ac:dyDescent="0.15">
      <c r="B41" s="311" t="s">
        <v>496</v>
      </c>
    </row>
    <row r="42" spans="2:2" ht="15" customHeight="1" x14ac:dyDescent="0.15">
      <c r="B42" s="311"/>
    </row>
    <row r="43" spans="2:2" ht="15" customHeight="1" x14ac:dyDescent="0.15">
      <c r="B43" s="311" t="s">
        <v>497</v>
      </c>
    </row>
    <row r="44" spans="2:2" ht="15" customHeight="1" x14ac:dyDescent="0.15">
      <c r="B44" s="311"/>
    </row>
    <row r="45" spans="2:2" ht="15" customHeight="1" x14ac:dyDescent="0.15">
      <c r="B45" s="311" t="s">
        <v>498</v>
      </c>
    </row>
    <row r="46" spans="2:2" ht="15" customHeight="1" x14ac:dyDescent="0.15">
      <c r="B46" s="3"/>
    </row>
    <row r="47" spans="2:2" ht="15" customHeight="1" x14ac:dyDescent="0.15">
      <c r="B47" s="311" t="s">
        <v>499</v>
      </c>
    </row>
    <row r="48" spans="2:2" ht="15" customHeight="1" x14ac:dyDescent="0.15">
      <c r="B48" s="311" t="s">
        <v>386</v>
      </c>
    </row>
    <row r="49" spans="2:2" ht="15" customHeight="1" x14ac:dyDescent="0.15">
      <c r="B49" s="311" t="s">
        <v>324</v>
      </c>
    </row>
    <row r="50" spans="2:2" ht="15" customHeight="1" x14ac:dyDescent="0.15">
      <c r="B50" s="311" t="s">
        <v>325</v>
      </c>
    </row>
    <row r="51" spans="2:2" ht="15" customHeight="1" x14ac:dyDescent="0.15">
      <c r="B51" s="2"/>
    </row>
    <row r="52" spans="2:2" ht="15" customHeight="1" x14ac:dyDescent="0.15">
      <c r="B52" s="311" t="s">
        <v>500</v>
      </c>
    </row>
    <row r="53" spans="2:2" ht="15" customHeight="1" x14ac:dyDescent="0.15">
      <c r="B53" s="311" t="s">
        <v>387</v>
      </c>
    </row>
    <row r="54" spans="2:2" ht="15" customHeight="1" x14ac:dyDescent="0.15">
      <c r="B54" s="2"/>
    </row>
    <row r="55" spans="2:2" ht="15" customHeight="1" x14ac:dyDescent="0.15">
      <c r="B55" s="310" t="s">
        <v>501</v>
      </c>
    </row>
    <row r="56" spans="2:2" ht="15" customHeight="1" x14ac:dyDescent="0.15">
      <c r="B56" s="310" t="s">
        <v>388</v>
      </c>
    </row>
    <row r="57" spans="2:2" ht="15" customHeight="1" x14ac:dyDescent="0.15">
      <c r="B57" s="2"/>
    </row>
    <row r="58" spans="2:2" ht="15" customHeight="1" x14ac:dyDescent="0.15">
      <c r="B58" s="311" t="s">
        <v>502</v>
      </c>
    </row>
    <row r="59" spans="2:2" ht="15" customHeight="1" x14ac:dyDescent="0.15">
      <c r="B59" s="311" t="s">
        <v>519</v>
      </c>
    </row>
    <row r="60" spans="2:2" ht="15" customHeight="1" x14ac:dyDescent="0.15">
      <c r="B60" s="310" t="s">
        <v>346</v>
      </c>
    </row>
    <row r="61" spans="2:2" ht="15" customHeight="1" x14ac:dyDescent="0.15">
      <c r="B61" s="437" t="s">
        <v>521</v>
      </c>
    </row>
    <row r="62" spans="2:2" ht="15" customHeight="1" x14ac:dyDescent="0.15">
      <c r="B62" s="437" t="s">
        <v>522</v>
      </c>
    </row>
    <row r="63" spans="2:2" ht="15" customHeight="1" x14ac:dyDescent="0.15">
      <c r="B63" s="437" t="s">
        <v>523</v>
      </c>
    </row>
    <row r="64" spans="2:2" ht="15" customHeight="1" x14ac:dyDescent="0.15">
      <c r="B64" s="349"/>
    </row>
    <row r="65" spans="2:2" ht="18.75" x14ac:dyDescent="0.15">
      <c r="B65" s="347" t="s">
        <v>347</v>
      </c>
    </row>
    <row r="66" spans="2:2" ht="15" customHeight="1" x14ac:dyDescent="0.15">
      <c r="B66" s="4"/>
    </row>
    <row r="67" spans="2:2" ht="15" customHeight="1" x14ac:dyDescent="0.15">
      <c r="B67" s="312" t="s">
        <v>365</v>
      </c>
    </row>
    <row r="68" spans="2:2" ht="15" customHeight="1" x14ac:dyDescent="0.15">
      <c r="B68" s="312" t="s">
        <v>366</v>
      </c>
    </row>
    <row r="69" spans="2:2" ht="15" customHeight="1" x14ac:dyDescent="0.15">
      <c r="B69" s="312" t="s">
        <v>367</v>
      </c>
    </row>
    <row r="70" spans="2:2" ht="15" customHeight="1" x14ac:dyDescent="0.15">
      <c r="B70" s="312"/>
    </row>
    <row r="71" spans="2:2" ht="15" customHeight="1" x14ac:dyDescent="0.15">
      <c r="B71" s="312" t="s">
        <v>326</v>
      </c>
    </row>
    <row r="72" spans="2:2" ht="15" customHeight="1" x14ac:dyDescent="0.15">
      <c r="B72" s="312"/>
    </row>
    <row r="73" spans="2:2" ht="15" customHeight="1" x14ac:dyDescent="0.15">
      <c r="B73" s="312" t="s">
        <v>204</v>
      </c>
    </row>
    <row r="74" spans="2:2" ht="15" customHeight="1" x14ac:dyDescent="0.15">
      <c r="B74" s="312"/>
    </row>
    <row r="75" spans="2:2" ht="15" customHeight="1" x14ac:dyDescent="0.15">
      <c r="B75" s="314" t="s">
        <v>327</v>
      </c>
    </row>
    <row r="76" spans="2:2" ht="15" customHeight="1" x14ac:dyDescent="0.15">
      <c r="B76" s="314" t="s">
        <v>328</v>
      </c>
    </row>
    <row r="77" spans="2:2" ht="15" customHeight="1" x14ac:dyDescent="0.15">
      <c r="B77" s="312"/>
    </row>
    <row r="78" spans="2:2" ht="15" customHeight="1" x14ac:dyDescent="0.15">
      <c r="B78" s="403" t="s">
        <v>426</v>
      </c>
    </row>
    <row r="79" spans="2:2" ht="15" customHeight="1" x14ac:dyDescent="0.15">
      <c r="B79" s="403" t="s">
        <v>329</v>
      </c>
    </row>
    <row r="80" spans="2:2" ht="6" customHeight="1" x14ac:dyDescent="0.15">
      <c r="B80" s="312"/>
    </row>
    <row r="81" spans="2:2" ht="15" customHeight="1" x14ac:dyDescent="0.15">
      <c r="B81" s="311" t="s">
        <v>330</v>
      </c>
    </row>
    <row r="82" spans="2:2" ht="15" customHeight="1" x14ac:dyDescent="0.15">
      <c r="B82" s="311" t="s">
        <v>331</v>
      </c>
    </row>
    <row r="83" spans="2:2" ht="15" customHeight="1" x14ac:dyDescent="0.15">
      <c r="B83" s="311" t="s">
        <v>332</v>
      </c>
    </row>
    <row r="84" spans="2:2" ht="15" customHeight="1" x14ac:dyDescent="0.15">
      <c r="B84" s="312"/>
    </row>
    <row r="85" spans="2:2" ht="15" customHeight="1" x14ac:dyDescent="0.15">
      <c r="B85" s="312" t="s">
        <v>205</v>
      </c>
    </row>
    <row r="86" spans="2:2" ht="15" customHeight="1" x14ac:dyDescent="0.15">
      <c r="B86" s="312"/>
    </row>
    <row r="87" spans="2:2" ht="15" customHeight="1" x14ac:dyDescent="0.15">
      <c r="B87" s="314" t="s">
        <v>206</v>
      </c>
    </row>
    <row r="88" spans="2:2" ht="15" customHeight="1" x14ac:dyDescent="0.15">
      <c r="B88" s="312"/>
    </row>
    <row r="89" spans="2:2" ht="15" customHeight="1" x14ac:dyDescent="0.15">
      <c r="B89" s="311" t="s">
        <v>368</v>
      </c>
    </row>
    <row r="90" spans="2:2" ht="15" customHeight="1" x14ac:dyDescent="0.15">
      <c r="B90" s="311" t="s">
        <v>529</v>
      </c>
    </row>
    <row r="91" spans="2:2" ht="15" customHeight="1" x14ac:dyDescent="0.15">
      <c r="B91" s="311" t="s">
        <v>333</v>
      </c>
    </row>
    <row r="92" spans="2:2" ht="15" customHeight="1" x14ac:dyDescent="0.15">
      <c r="B92" s="311" t="s">
        <v>530</v>
      </c>
    </row>
    <row r="93" spans="2:2" ht="15" customHeight="1" x14ac:dyDescent="0.15">
      <c r="B93" s="311" t="s">
        <v>350</v>
      </c>
    </row>
    <row r="94" spans="2:2" ht="15" customHeight="1" x14ac:dyDescent="0.15">
      <c r="B94" s="312"/>
    </row>
    <row r="95" spans="2:2" ht="15" customHeight="1" x14ac:dyDescent="0.15">
      <c r="B95" s="314" t="s">
        <v>207</v>
      </c>
    </row>
    <row r="96" spans="2:2" ht="15" customHeight="1" x14ac:dyDescent="0.15">
      <c r="B96" s="312"/>
    </row>
    <row r="97" spans="2:2" ht="15" customHeight="1" x14ac:dyDescent="0.15">
      <c r="B97" s="311" t="s">
        <v>369</v>
      </c>
    </row>
    <row r="98" spans="2:2" ht="15" customHeight="1" x14ac:dyDescent="0.15">
      <c r="B98" s="311" t="s">
        <v>214</v>
      </c>
    </row>
    <row r="99" spans="2:2" ht="15" customHeight="1" x14ac:dyDescent="0.15">
      <c r="B99" s="311" t="s">
        <v>370</v>
      </c>
    </row>
    <row r="100" spans="2:2" ht="15" customHeight="1" x14ac:dyDescent="0.15">
      <c r="B100" s="312"/>
    </row>
    <row r="101" spans="2:2" ht="15" customHeight="1" x14ac:dyDescent="0.15">
      <c r="B101" s="314" t="s">
        <v>208</v>
      </c>
    </row>
    <row r="102" spans="2:2" ht="15" customHeight="1" x14ac:dyDescent="0.15">
      <c r="B102" s="312"/>
    </row>
    <row r="103" spans="2:2" ht="15" customHeight="1" x14ac:dyDescent="0.15">
      <c r="B103" s="311" t="s">
        <v>371</v>
      </c>
    </row>
    <row r="104" spans="2:2" ht="15" customHeight="1" x14ac:dyDescent="0.15">
      <c r="B104" s="311" t="s">
        <v>428</v>
      </c>
    </row>
    <row r="105" spans="2:2" ht="15" customHeight="1" x14ac:dyDescent="0.15">
      <c r="B105" s="312"/>
    </row>
    <row r="106" spans="2:2" ht="15" customHeight="1" x14ac:dyDescent="0.15">
      <c r="B106" s="314" t="s">
        <v>209</v>
      </c>
    </row>
    <row r="107" spans="2:2" ht="15" customHeight="1" x14ac:dyDescent="0.15">
      <c r="B107" s="312"/>
    </row>
    <row r="108" spans="2:2" ht="15" customHeight="1" x14ac:dyDescent="0.15">
      <c r="B108" s="311" t="s">
        <v>372</v>
      </c>
    </row>
    <row r="109" spans="2:2" ht="15" customHeight="1" x14ac:dyDescent="0.15">
      <c r="B109" s="311" t="s">
        <v>373</v>
      </c>
    </row>
    <row r="110" spans="2:2" ht="15" customHeight="1" x14ac:dyDescent="0.15">
      <c r="B110" s="311" t="s">
        <v>374</v>
      </c>
    </row>
    <row r="111" spans="2:2" ht="15" customHeight="1" x14ac:dyDescent="0.15">
      <c r="B111" s="312"/>
    </row>
    <row r="112" spans="2:2" ht="15" customHeight="1" x14ac:dyDescent="0.15">
      <c r="B112" s="314" t="s">
        <v>348</v>
      </c>
    </row>
    <row r="113" spans="2:2" ht="15" customHeight="1" x14ac:dyDescent="0.15">
      <c r="B113" s="312"/>
    </row>
    <row r="114" spans="2:2" ht="15" customHeight="1" x14ac:dyDescent="0.15">
      <c r="B114" s="311" t="s">
        <v>375</v>
      </c>
    </row>
    <row r="115" spans="2:2" ht="15" customHeight="1" x14ac:dyDescent="0.15">
      <c r="B115" s="312"/>
    </row>
    <row r="116" spans="2:2" ht="15" customHeight="1" x14ac:dyDescent="0.15">
      <c r="B116" s="314" t="s">
        <v>349</v>
      </c>
    </row>
    <row r="117" spans="2:2" ht="15" customHeight="1" x14ac:dyDescent="0.15">
      <c r="B117" s="312"/>
    </row>
    <row r="118" spans="2:2" ht="15" customHeight="1" x14ac:dyDescent="0.15">
      <c r="B118" s="311" t="s">
        <v>334</v>
      </c>
    </row>
    <row r="119" spans="2:2" ht="15" customHeight="1" x14ac:dyDescent="0.15">
      <c r="B119" s="311" t="s">
        <v>376</v>
      </c>
    </row>
    <row r="120" spans="2:2" ht="15" customHeight="1" x14ac:dyDescent="0.15">
      <c r="B120" s="311" t="s">
        <v>377</v>
      </c>
    </row>
    <row r="121" spans="2:2" ht="15" customHeight="1" x14ac:dyDescent="0.15">
      <c r="B121" s="311" t="s">
        <v>378</v>
      </c>
    </row>
    <row r="122" spans="2:2" ht="15" customHeight="1" x14ac:dyDescent="0.15">
      <c r="B122" s="404" t="s">
        <v>335</v>
      </c>
    </row>
    <row r="123" spans="2:2" ht="15" customHeight="1" x14ac:dyDescent="0.15">
      <c r="B123" s="350"/>
    </row>
    <row r="124" spans="2:2" ht="15" customHeight="1" x14ac:dyDescent="0.15">
      <c r="B124" s="312" t="s">
        <v>336</v>
      </c>
    </row>
    <row r="125" spans="2:2" ht="15" customHeight="1" x14ac:dyDescent="0.15">
      <c r="B125" s="312"/>
    </row>
    <row r="126" spans="2:2" ht="15" customHeight="1" x14ac:dyDescent="0.15">
      <c r="B126" s="312" t="s">
        <v>353</v>
      </c>
    </row>
    <row r="127" spans="2:2" ht="15" customHeight="1" x14ac:dyDescent="0.15">
      <c r="B127" s="312"/>
    </row>
    <row r="128" spans="2:2" ht="15" customHeight="1" x14ac:dyDescent="0.15">
      <c r="B128" s="315" t="s">
        <v>354</v>
      </c>
    </row>
    <row r="129" spans="2:2" ht="15" customHeight="1" x14ac:dyDescent="0.15">
      <c r="B129" s="315" t="s">
        <v>340</v>
      </c>
    </row>
    <row r="130" spans="2:2" ht="15" customHeight="1" x14ac:dyDescent="0.15">
      <c r="B130" s="311" t="s">
        <v>379</v>
      </c>
    </row>
    <row r="131" spans="2:2" ht="15" customHeight="1" x14ac:dyDescent="0.15">
      <c r="B131" s="311" t="s">
        <v>341</v>
      </c>
    </row>
    <row r="132" spans="2:2" ht="15" customHeight="1" x14ac:dyDescent="0.15">
      <c r="B132" s="312"/>
    </row>
    <row r="133" spans="2:2" ht="15" customHeight="1" x14ac:dyDescent="0.15">
      <c r="B133" s="312" t="s">
        <v>210</v>
      </c>
    </row>
    <row r="134" spans="2:2" ht="15" customHeight="1" x14ac:dyDescent="0.15">
      <c r="B134" s="312"/>
    </row>
    <row r="135" spans="2:2" ht="15" customHeight="1" x14ac:dyDescent="0.15">
      <c r="B135" s="311" t="s">
        <v>355</v>
      </c>
    </row>
    <row r="136" spans="2:2" ht="15" customHeight="1" x14ac:dyDescent="0.15">
      <c r="B136" s="310" t="s">
        <v>380</v>
      </c>
    </row>
    <row r="137" spans="2:2" ht="15" customHeight="1" x14ac:dyDescent="0.15">
      <c r="B137" s="310" t="s">
        <v>381</v>
      </c>
    </row>
    <row r="138" spans="2:2" ht="15" customHeight="1" x14ac:dyDescent="0.15">
      <c r="B138" s="311" t="s">
        <v>337</v>
      </c>
    </row>
    <row r="139" spans="2:2" ht="15" customHeight="1" x14ac:dyDescent="0.15">
      <c r="B139" s="312"/>
    </row>
    <row r="140" spans="2:2" ht="15" customHeight="1" x14ac:dyDescent="0.15">
      <c r="B140" s="312" t="s">
        <v>211</v>
      </c>
    </row>
    <row r="141" spans="2:2" ht="15" customHeight="1" x14ac:dyDescent="0.15">
      <c r="B141" s="312"/>
    </row>
    <row r="142" spans="2:2" ht="15" customHeight="1" x14ac:dyDescent="0.15">
      <c r="B142" s="311" t="s">
        <v>382</v>
      </c>
    </row>
    <row r="143" spans="2:2" ht="15" customHeight="1" x14ac:dyDescent="0.15">
      <c r="B143" s="311" t="s">
        <v>383</v>
      </c>
    </row>
    <row r="144" spans="2:2" ht="15" customHeight="1" thickBot="1" x14ac:dyDescent="0.2">
      <c r="B144" s="5"/>
    </row>
    <row r="145" ht="15" customHeight="1" thickTop="1" x14ac:dyDescent="0.15"/>
  </sheetData>
  <sheetProtection sheet="1" objects="1" scenarios="1"/>
  <phoneticPr fontId="2"/>
  <printOptions horizontalCentered="1"/>
  <pageMargins left="0.70866141732283472" right="0.70866141732283472" top="0.74803149606299213" bottom="0.74803149606299213" header="0.31496062992125984" footer="0.31496062992125984"/>
  <pageSetup paperSize="9" scale="86" orientation="portrait" horizontalDpi="300" verticalDpi="300" r:id="rId1"/>
  <rowBreaks count="2" manualBreakCount="2">
    <brk id="64" min="1" max="1" man="1"/>
    <brk id="122" min="1" max="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66FFFF"/>
  </sheetPr>
  <dimension ref="B2:S177"/>
  <sheetViews>
    <sheetView workbookViewId="0"/>
  </sheetViews>
  <sheetFormatPr defaultColWidth="9" defaultRowHeight="13.5" x14ac:dyDescent="0.15"/>
  <cols>
    <col min="1" max="1" width="2.625" style="136" customWidth="1"/>
    <col min="2" max="2" width="3.625" style="136" customWidth="1"/>
    <col min="3" max="3" width="11.125" style="136" bestFit="1" customWidth="1"/>
    <col min="4" max="4" width="13" style="136" customWidth="1"/>
    <col min="5" max="5" width="14.875" style="136" customWidth="1"/>
    <col min="6" max="11" width="12.5" style="136" customWidth="1"/>
    <col min="12" max="12" width="12.375" style="136" customWidth="1"/>
    <col min="13" max="13" width="10.125" style="136" customWidth="1"/>
    <col min="14" max="16384" width="9" style="136"/>
  </cols>
  <sheetData>
    <row r="2" spans="2:10" ht="14.25" x14ac:dyDescent="0.15">
      <c r="B2" s="454" t="s">
        <v>314</v>
      </c>
      <c r="C2" s="454"/>
    </row>
    <row r="4" spans="2:10" x14ac:dyDescent="0.15">
      <c r="C4" s="455"/>
      <c r="D4" s="452" t="s">
        <v>17</v>
      </c>
      <c r="E4" s="452" t="s">
        <v>18</v>
      </c>
      <c r="F4" s="452" t="s">
        <v>19</v>
      </c>
      <c r="G4" s="456" t="s">
        <v>20</v>
      </c>
      <c r="H4" s="452" t="s">
        <v>21</v>
      </c>
      <c r="I4" s="456" t="s">
        <v>22</v>
      </c>
    </row>
    <row r="5" spans="2:10" ht="14.25" thickBot="1" x14ac:dyDescent="0.2">
      <c r="C5" s="457"/>
      <c r="D5" s="458" t="s">
        <v>23</v>
      </c>
      <c r="E5" s="458" t="s">
        <v>25</v>
      </c>
      <c r="F5" s="458" t="s">
        <v>86</v>
      </c>
      <c r="G5" s="459" t="s">
        <v>26</v>
      </c>
      <c r="H5" s="460" t="s">
        <v>87</v>
      </c>
      <c r="I5" s="459" t="s">
        <v>24</v>
      </c>
    </row>
    <row r="6" spans="2:10" ht="15" thickTop="1" thickBot="1" x14ac:dyDescent="0.2">
      <c r="C6" s="461" t="s">
        <v>527</v>
      </c>
      <c r="D6" s="462">
        <v>13913196.211475408</v>
      </c>
      <c r="E6" s="462">
        <v>10737634.98852459</v>
      </c>
      <c r="F6" s="462">
        <v>5999925.7999999998</v>
      </c>
      <c r="G6" s="463">
        <v>4737709.1885245908</v>
      </c>
      <c r="H6" s="464">
        <f>F6/G6</f>
        <v>1.2664191830373799</v>
      </c>
      <c r="I6" s="465">
        <v>24650831.199999999</v>
      </c>
      <c r="J6" s="466"/>
    </row>
    <row r="7" spans="2:10" ht="14.25" thickTop="1" x14ac:dyDescent="0.15">
      <c r="C7" s="455"/>
      <c r="D7" s="825" t="s">
        <v>85</v>
      </c>
      <c r="E7" s="826"/>
      <c r="F7" s="827"/>
      <c r="G7" s="819" t="s">
        <v>38</v>
      </c>
      <c r="H7" s="820"/>
    </row>
    <row r="8" spans="2:10" ht="14.25" thickBot="1" x14ac:dyDescent="0.2">
      <c r="C8" s="457"/>
      <c r="D8" s="452" t="s">
        <v>17</v>
      </c>
      <c r="E8" s="467" t="s">
        <v>20</v>
      </c>
      <c r="F8" s="458"/>
      <c r="G8" s="460" t="s">
        <v>27</v>
      </c>
      <c r="H8" s="460" t="s">
        <v>28</v>
      </c>
    </row>
    <row r="9" spans="2:10" ht="15" thickTop="1" thickBot="1" x14ac:dyDescent="0.2">
      <c r="C9" s="461" t="s">
        <v>527</v>
      </c>
      <c r="D9" s="468">
        <f>+D6</f>
        <v>13913196.211475408</v>
      </c>
      <c r="E9" s="468">
        <f>+G6</f>
        <v>4737709.1885245908</v>
      </c>
      <c r="F9" s="469">
        <f>+D9+E9</f>
        <v>18650905.399999999</v>
      </c>
      <c r="G9" s="470">
        <f>+D9/$F9</f>
        <v>0.7459796676399103</v>
      </c>
      <c r="H9" s="470">
        <f>+E9/$F9</f>
        <v>0.2540203323600897</v>
      </c>
      <c r="I9" s="466"/>
    </row>
    <row r="10" spans="2:10" ht="14.25" thickTop="1" x14ac:dyDescent="0.15"/>
    <row r="11" spans="2:10" x14ac:dyDescent="0.15">
      <c r="B11" s="471" t="s">
        <v>88</v>
      </c>
    </row>
    <row r="12" spans="2:10" x14ac:dyDescent="0.15">
      <c r="C12" s="451" t="s">
        <v>29</v>
      </c>
      <c r="D12" s="451" t="s">
        <v>30</v>
      </c>
      <c r="E12" s="451" t="s">
        <v>31</v>
      </c>
      <c r="F12" s="451" t="s">
        <v>19</v>
      </c>
      <c r="G12" s="451" t="s">
        <v>18</v>
      </c>
      <c r="H12" s="451" t="s">
        <v>22</v>
      </c>
    </row>
    <row r="13" spans="2:10" x14ac:dyDescent="0.15">
      <c r="C13" s="472">
        <f>③入力!D8</f>
        <v>0</v>
      </c>
      <c r="D13" s="473">
        <f>C13*G9</f>
        <v>0</v>
      </c>
      <c r="E13" s="473">
        <f>C13*H9</f>
        <v>0</v>
      </c>
      <c r="F13" s="473">
        <f>E13*H6</f>
        <v>0</v>
      </c>
      <c r="G13" s="473">
        <f>E13+F13</f>
        <v>0</v>
      </c>
      <c r="H13" s="473">
        <f>D13+G13</f>
        <v>0</v>
      </c>
      <c r="I13" s="466"/>
    </row>
    <row r="15" spans="2:10" x14ac:dyDescent="0.15">
      <c r="B15" s="471" t="s">
        <v>89</v>
      </c>
    </row>
    <row r="16" spans="2:10" x14ac:dyDescent="0.15">
      <c r="C16" s="451" t="s">
        <v>29</v>
      </c>
      <c r="D16" s="451" t="s">
        <v>30</v>
      </c>
      <c r="E16" s="474" t="s">
        <v>31</v>
      </c>
      <c r="F16" s="451" t="s">
        <v>19</v>
      </c>
      <c r="G16" s="451" t="s">
        <v>18</v>
      </c>
      <c r="H16" s="451" t="s">
        <v>22</v>
      </c>
    </row>
    <row r="17" spans="2:19" x14ac:dyDescent="0.15">
      <c r="C17" s="473">
        <f>D17+E17</f>
        <v>0</v>
      </c>
      <c r="D17" s="472">
        <f>③入力!E13</f>
        <v>0</v>
      </c>
      <c r="E17" s="472">
        <f>③入力!D13</f>
        <v>0</v>
      </c>
      <c r="F17" s="473">
        <f>E17*H6</f>
        <v>0</v>
      </c>
      <c r="G17" s="473">
        <f>E17+F17</f>
        <v>0</v>
      </c>
      <c r="H17" s="473">
        <f>D17+G17</f>
        <v>0</v>
      </c>
      <c r="I17" s="466"/>
    </row>
    <row r="19" spans="2:19" x14ac:dyDescent="0.15">
      <c r="F19" s="475" t="s">
        <v>64</v>
      </c>
    </row>
    <row r="20" spans="2:19" x14ac:dyDescent="0.15">
      <c r="B20" s="828" t="s">
        <v>32</v>
      </c>
      <c r="C20" s="829"/>
      <c r="D20" s="830"/>
      <c r="E20" s="821" t="s">
        <v>36</v>
      </c>
      <c r="F20" s="822"/>
      <c r="G20" s="476" t="s">
        <v>54</v>
      </c>
      <c r="H20" s="476"/>
    </row>
    <row r="21" spans="2:19" ht="14.25" thickBot="1" x14ac:dyDescent="0.2">
      <c r="B21" s="831"/>
      <c r="C21" s="832"/>
      <c r="D21" s="833"/>
      <c r="E21" s="828" t="s">
        <v>526</v>
      </c>
      <c r="F21" s="830"/>
      <c r="G21" s="476"/>
      <c r="H21" s="477" t="s">
        <v>43</v>
      </c>
    </row>
    <row r="22" spans="2:19" ht="14.25" thickTop="1" x14ac:dyDescent="0.15">
      <c r="B22" s="478" t="s">
        <v>33</v>
      </c>
      <c r="C22" s="479"/>
      <c r="D22" s="479"/>
      <c r="E22" s="480">
        <f>+E23+E27</f>
        <v>291387230.80000001</v>
      </c>
      <c r="F22" s="481">
        <f>+E22/E$22</f>
        <v>1</v>
      </c>
      <c r="G22" s="466"/>
      <c r="H22" s="477"/>
      <c r="I22" s="476" t="s">
        <v>48</v>
      </c>
    </row>
    <row r="23" spans="2:19" x14ac:dyDescent="0.15">
      <c r="B23" s="482"/>
      <c r="C23" s="478" t="s">
        <v>34</v>
      </c>
      <c r="D23" s="479"/>
      <c r="E23" s="483">
        <f>+SUM(E24:E26)</f>
        <v>118741577.2</v>
      </c>
      <c r="F23" s="481">
        <f>+E23/E$22</f>
        <v>0.4075043950072777</v>
      </c>
      <c r="G23" s="466"/>
      <c r="H23" s="477"/>
      <c r="I23" s="476" t="s">
        <v>51</v>
      </c>
    </row>
    <row r="24" spans="2:19" x14ac:dyDescent="0.15">
      <c r="B24" s="482"/>
      <c r="C24" s="482"/>
      <c r="D24" s="484" t="s">
        <v>12</v>
      </c>
      <c r="E24" s="485">
        <v>33626341.399999999</v>
      </c>
      <c r="F24" s="486">
        <f>+E24/E$22</f>
        <v>0.1154008750063594</v>
      </c>
      <c r="G24" s="466"/>
      <c r="H24" s="477" t="s">
        <v>44</v>
      </c>
    </row>
    <row r="25" spans="2:19" x14ac:dyDescent="0.15">
      <c r="B25" s="482"/>
      <c r="C25" s="482"/>
      <c r="D25" s="487" t="s">
        <v>13</v>
      </c>
      <c r="E25" s="488">
        <v>44660307.600000001</v>
      </c>
      <c r="F25" s="489">
        <f>+E25/E$22</f>
        <v>0.15326789536173457</v>
      </c>
      <c r="G25" s="466"/>
      <c r="H25" s="477"/>
      <c r="I25" s="476" t="s">
        <v>49</v>
      </c>
    </row>
    <row r="26" spans="2:19" x14ac:dyDescent="0.15">
      <c r="B26" s="482"/>
      <c r="C26" s="490"/>
      <c r="D26" s="490" t="s">
        <v>14</v>
      </c>
      <c r="E26" s="491">
        <v>40454928.200000003</v>
      </c>
      <c r="F26" s="492">
        <f t="shared" ref="F26:F31" si="0">+E26/E$22</f>
        <v>0.13883562463918375</v>
      </c>
      <c r="G26" s="466"/>
      <c r="H26" s="477"/>
      <c r="I26" s="476" t="s">
        <v>52</v>
      </c>
    </row>
    <row r="27" spans="2:19" x14ac:dyDescent="0.15">
      <c r="B27" s="482"/>
      <c r="C27" s="478" t="s">
        <v>35</v>
      </c>
      <c r="D27" s="479"/>
      <c r="E27" s="483">
        <f>+SUM(E28:E31)</f>
        <v>172645653.59999999</v>
      </c>
      <c r="F27" s="481">
        <f>+E27/E$22</f>
        <v>0.59249560499272225</v>
      </c>
      <c r="G27" s="466"/>
      <c r="H27" s="477" t="s">
        <v>45</v>
      </c>
    </row>
    <row r="28" spans="2:19" x14ac:dyDescent="0.15">
      <c r="B28" s="482"/>
      <c r="C28" s="482"/>
      <c r="D28" s="484" t="s">
        <v>11</v>
      </c>
      <c r="E28" s="485">
        <v>65012424.200000003</v>
      </c>
      <c r="F28" s="486">
        <f t="shared" si="0"/>
        <v>0.22311349753216433</v>
      </c>
      <c r="G28" s="466"/>
      <c r="H28" s="477"/>
      <c r="I28" s="476" t="s">
        <v>50</v>
      </c>
    </row>
    <row r="29" spans="2:19" x14ac:dyDescent="0.15">
      <c r="B29" s="482"/>
      <c r="C29" s="482"/>
      <c r="D29" s="487" t="s">
        <v>12</v>
      </c>
      <c r="E29" s="493">
        <v>28727133</v>
      </c>
      <c r="F29" s="489">
        <f t="shared" si="0"/>
        <v>9.8587480724978971E-2</v>
      </c>
      <c r="G29" s="466"/>
      <c r="H29" s="477"/>
      <c r="I29" s="476" t="s">
        <v>53</v>
      </c>
    </row>
    <row r="30" spans="2:19" ht="14.25" thickBot="1" x14ac:dyDescent="0.2">
      <c r="B30" s="482"/>
      <c r="C30" s="482"/>
      <c r="D30" s="487" t="s">
        <v>13</v>
      </c>
      <c r="E30" s="494">
        <v>49333304.399999999</v>
      </c>
      <c r="F30" s="495">
        <f t="shared" si="0"/>
        <v>0.16930496324274755</v>
      </c>
      <c r="G30" s="466"/>
      <c r="H30" s="477"/>
      <c r="I30" s="476"/>
    </row>
    <row r="31" spans="2:19" ht="15" thickTop="1" thickBot="1" x14ac:dyDescent="0.2">
      <c r="B31" s="490"/>
      <c r="C31" s="490"/>
      <c r="D31" s="490" t="s">
        <v>14</v>
      </c>
      <c r="E31" s="496">
        <v>29572792</v>
      </c>
      <c r="F31" s="497">
        <f t="shared" si="0"/>
        <v>0.10148966349283141</v>
      </c>
      <c r="G31" s="476" t="s">
        <v>90</v>
      </c>
      <c r="H31" s="466"/>
      <c r="I31" s="498" t="s">
        <v>12</v>
      </c>
      <c r="J31" s="499">
        <f>+E24*1000/E$36</f>
        <v>2416.8667564873031</v>
      </c>
      <c r="K31" s="466"/>
    </row>
    <row r="32" spans="2:19" ht="14.25" thickTop="1" x14ac:dyDescent="0.15">
      <c r="I32" s="500" t="s">
        <v>13</v>
      </c>
      <c r="J32" s="501">
        <f>+E25*1000/E$36</f>
        <v>3209.9243711638887</v>
      </c>
      <c r="K32" s="466"/>
      <c r="Q32" s="502"/>
      <c r="S32" s="502"/>
    </row>
    <row r="33" spans="2:19" ht="14.25" thickBot="1" x14ac:dyDescent="0.2">
      <c r="F33" s="475" t="s">
        <v>82</v>
      </c>
      <c r="I33" s="503" t="s">
        <v>14</v>
      </c>
      <c r="J33" s="504">
        <f>+E26*1000/E$36</f>
        <v>2907.6660448900552</v>
      </c>
      <c r="K33" s="466"/>
      <c r="Q33" s="502"/>
      <c r="S33" s="502"/>
    </row>
    <row r="34" spans="2:19" ht="14.25" thickTop="1" x14ac:dyDescent="0.15">
      <c r="B34" s="828" t="s">
        <v>37</v>
      </c>
      <c r="C34" s="829"/>
      <c r="D34" s="830"/>
      <c r="E34" s="821" t="s">
        <v>36</v>
      </c>
      <c r="F34" s="822"/>
      <c r="N34" s="505"/>
      <c r="O34" s="506"/>
    </row>
    <row r="35" spans="2:19" ht="14.25" thickBot="1" x14ac:dyDescent="0.2">
      <c r="B35" s="831"/>
      <c r="C35" s="832"/>
      <c r="D35" s="833"/>
      <c r="E35" s="828" t="s">
        <v>526</v>
      </c>
      <c r="F35" s="830"/>
      <c r="G35" s="507" t="s">
        <v>55</v>
      </c>
      <c r="H35" s="507"/>
    </row>
    <row r="36" spans="2:19" ht="14.25" thickTop="1" x14ac:dyDescent="0.15">
      <c r="B36" s="478" t="s">
        <v>17</v>
      </c>
      <c r="C36" s="478"/>
      <c r="D36" s="479"/>
      <c r="E36" s="480">
        <f>+D6</f>
        <v>13913196.211475408</v>
      </c>
      <c r="F36" s="508"/>
      <c r="G36" s="466"/>
      <c r="H36" s="507" t="s">
        <v>41</v>
      </c>
    </row>
    <row r="37" spans="2:19" x14ac:dyDescent="0.15">
      <c r="B37" s="478" t="s">
        <v>18</v>
      </c>
      <c r="C37" s="478"/>
      <c r="D37" s="479"/>
      <c r="E37" s="509">
        <f>+E6</f>
        <v>10737634.98852459</v>
      </c>
      <c r="F37" s="510"/>
      <c r="G37" s="466"/>
      <c r="H37" s="507"/>
      <c r="I37" s="507" t="s">
        <v>56</v>
      </c>
      <c r="M37" s="506"/>
    </row>
    <row r="38" spans="2:19" x14ac:dyDescent="0.15">
      <c r="B38" s="482" t="s">
        <v>19</v>
      </c>
      <c r="C38" s="482"/>
      <c r="D38" s="142"/>
      <c r="E38" s="511">
        <f>+F6</f>
        <v>5999925.7999999998</v>
      </c>
      <c r="F38" s="512"/>
      <c r="G38" s="466"/>
      <c r="H38" s="507"/>
      <c r="I38" s="507" t="s">
        <v>60</v>
      </c>
      <c r="J38" s="505"/>
      <c r="K38" s="506"/>
      <c r="L38" s="505"/>
    </row>
    <row r="39" spans="2:19" x14ac:dyDescent="0.15">
      <c r="B39" s="482" t="s">
        <v>20</v>
      </c>
      <c r="C39" s="482"/>
      <c r="D39" s="142"/>
      <c r="E39" s="511">
        <f>+G6</f>
        <v>4737709.1885245908</v>
      </c>
      <c r="F39" s="513"/>
      <c r="G39" s="466"/>
      <c r="H39" s="507" t="s">
        <v>42</v>
      </c>
    </row>
    <row r="40" spans="2:19" x14ac:dyDescent="0.15">
      <c r="B40" s="482" t="s">
        <v>21</v>
      </c>
      <c r="C40" s="482"/>
      <c r="D40" s="142"/>
      <c r="E40" s="514">
        <f>+H6</f>
        <v>1.2664191830373799</v>
      </c>
      <c r="F40" s="515"/>
      <c r="G40" s="466"/>
      <c r="H40" s="507"/>
      <c r="I40" s="507" t="s">
        <v>57</v>
      </c>
    </row>
    <row r="41" spans="2:19" x14ac:dyDescent="0.15">
      <c r="B41" s="153" t="s">
        <v>22</v>
      </c>
      <c r="C41" s="516"/>
      <c r="D41" s="517"/>
      <c r="E41" s="483">
        <f>+I6</f>
        <v>24650831.199999999</v>
      </c>
      <c r="F41" s="508"/>
      <c r="G41" s="466"/>
      <c r="H41" s="507"/>
      <c r="I41" s="507" t="s">
        <v>61</v>
      </c>
    </row>
    <row r="42" spans="2:19" ht="14.25" thickBot="1" x14ac:dyDescent="0.2">
      <c r="B42" s="153" t="s">
        <v>39</v>
      </c>
      <c r="C42" s="516"/>
      <c r="D42" s="517"/>
      <c r="E42" s="518">
        <f>+F9</f>
        <v>18650905.399999999</v>
      </c>
      <c r="F42" s="508"/>
      <c r="G42" s="466"/>
      <c r="H42" s="507" t="s">
        <v>46</v>
      </c>
    </row>
    <row r="43" spans="2:19" ht="14.25" thickTop="1" x14ac:dyDescent="0.15">
      <c r="B43" s="142"/>
      <c r="C43" s="142"/>
      <c r="D43" s="142"/>
      <c r="E43" s="505"/>
      <c r="F43" s="506"/>
      <c r="G43" s="507"/>
      <c r="H43" s="507"/>
      <c r="I43" s="507" t="s">
        <v>58</v>
      </c>
    </row>
    <row r="44" spans="2:19" x14ac:dyDescent="0.15">
      <c r="B44" s="142"/>
      <c r="C44" s="142"/>
      <c r="D44" s="142"/>
      <c r="F44" s="475" t="s">
        <v>237</v>
      </c>
      <c r="G44" s="507"/>
      <c r="H44" s="507"/>
      <c r="I44" s="507" t="s">
        <v>62</v>
      </c>
    </row>
    <row r="45" spans="2:19" x14ac:dyDescent="0.15">
      <c r="B45" s="828" t="s">
        <v>40</v>
      </c>
      <c r="C45" s="829"/>
      <c r="D45" s="830"/>
      <c r="E45" s="821" t="s">
        <v>36</v>
      </c>
      <c r="F45" s="822"/>
      <c r="G45" s="507"/>
      <c r="H45" s="507" t="s">
        <v>47</v>
      </c>
    </row>
    <row r="46" spans="2:19" ht="14.25" thickBot="1" x14ac:dyDescent="0.2">
      <c r="B46" s="831"/>
      <c r="C46" s="832"/>
      <c r="D46" s="833"/>
      <c r="E46" s="828" t="s">
        <v>526</v>
      </c>
      <c r="F46" s="830"/>
      <c r="I46" s="507" t="s">
        <v>59</v>
      </c>
      <c r="N46" s="505"/>
      <c r="O46" s="506"/>
      <c r="P46" s="505"/>
      <c r="Q46" s="506"/>
      <c r="R46" s="505"/>
      <c r="S46" s="506"/>
    </row>
    <row r="47" spans="2:19" ht="14.25" thickTop="1" x14ac:dyDescent="0.15">
      <c r="B47" s="478" t="s">
        <v>34</v>
      </c>
      <c r="C47" s="479"/>
      <c r="D47" s="479"/>
      <c r="E47" s="480">
        <f>+SUM(E48:E50)</f>
        <v>8534.4571725412461</v>
      </c>
      <c r="F47" s="519"/>
      <c r="G47" s="466"/>
      <c r="I47" s="507" t="s">
        <v>63</v>
      </c>
    </row>
    <row r="48" spans="2:19" ht="14.25" thickBot="1" x14ac:dyDescent="0.2">
      <c r="B48" s="482"/>
      <c r="C48" s="484" t="s">
        <v>12</v>
      </c>
      <c r="D48" s="520"/>
      <c r="E48" s="509">
        <f>+J31</f>
        <v>2416.8667564873031</v>
      </c>
      <c r="F48" s="521"/>
      <c r="G48" s="466"/>
    </row>
    <row r="49" spans="2:13" ht="14.25" thickTop="1" x14ac:dyDescent="0.15">
      <c r="B49" s="482"/>
      <c r="C49" s="487" t="s">
        <v>13</v>
      </c>
      <c r="D49" s="522"/>
      <c r="E49" s="511">
        <f>+J32</f>
        <v>3209.9243711638887</v>
      </c>
      <c r="F49" s="523"/>
      <c r="G49" s="507" t="s">
        <v>91</v>
      </c>
      <c r="H49" s="466"/>
      <c r="I49" s="498" t="s">
        <v>11</v>
      </c>
      <c r="J49" s="499">
        <f>+E28*1000/E38</f>
        <v>10835.538032820339</v>
      </c>
      <c r="K49" s="466"/>
      <c r="M49" s="506"/>
    </row>
    <row r="50" spans="2:13" x14ac:dyDescent="0.15">
      <c r="B50" s="490"/>
      <c r="C50" s="490" t="s">
        <v>14</v>
      </c>
      <c r="D50" s="524"/>
      <c r="E50" s="525">
        <f>+J33</f>
        <v>2907.6660448900552</v>
      </c>
      <c r="F50" s="526"/>
      <c r="G50" s="466"/>
      <c r="I50" s="500" t="s">
        <v>12</v>
      </c>
      <c r="J50" s="527">
        <f>+E29*1000/E$37</f>
        <v>2675.3687409472341</v>
      </c>
      <c r="K50" s="466"/>
      <c r="L50" s="505"/>
    </row>
    <row r="51" spans="2:13" x14ac:dyDescent="0.15">
      <c r="B51" s="478" t="s">
        <v>35</v>
      </c>
      <c r="C51" s="479"/>
      <c r="D51" s="479"/>
      <c r="E51" s="483">
        <f>+SUM(E52:E55)</f>
        <v>24347.338409702941</v>
      </c>
      <c r="F51" s="519"/>
      <c r="G51" s="466"/>
      <c r="H51" s="505"/>
      <c r="I51" s="500" t="s">
        <v>13</v>
      </c>
      <c r="J51" s="527">
        <f>+E30*1000/E$37</f>
        <v>4594.4292623769534</v>
      </c>
      <c r="K51" s="466"/>
    </row>
    <row r="52" spans="2:13" ht="14.25" thickBot="1" x14ac:dyDescent="0.2">
      <c r="B52" s="482"/>
      <c r="C52" s="484" t="s">
        <v>11</v>
      </c>
      <c r="D52" s="520"/>
      <c r="E52" s="528">
        <f>+J49</f>
        <v>10835.538032820339</v>
      </c>
      <c r="F52" s="521"/>
      <c r="G52" s="466"/>
      <c r="I52" s="503" t="s">
        <v>14</v>
      </c>
      <c r="J52" s="529">
        <f>+E31*1000/E39</f>
        <v>6242.0023735584136</v>
      </c>
      <c r="K52" s="466"/>
    </row>
    <row r="53" spans="2:13" ht="14.25" thickTop="1" x14ac:dyDescent="0.15">
      <c r="B53" s="482"/>
      <c r="C53" s="487" t="s">
        <v>12</v>
      </c>
      <c r="D53" s="522"/>
      <c r="E53" s="530">
        <f>+J50</f>
        <v>2675.3687409472341</v>
      </c>
      <c r="F53" s="523"/>
      <c r="G53" s="466"/>
    </row>
    <row r="54" spans="2:13" x14ac:dyDescent="0.15">
      <c r="B54" s="482"/>
      <c r="C54" s="531" t="s">
        <v>13</v>
      </c>
      <c r="D54" s="522"/>
      <c r="E54" s="532">
        <f>+J51</f>
        <v>4594.4292623769534</v>
      </c>
      <c r="F54" s="533"/>
      <c r="G54" s="466"/>
    </row>
    <row r="55" spans="2:13" ht="14.25" thickBot="1" x14ac:dyDescent="0.2">
      <c r="B55" s="490"/>
      <c r="C55" s="490" t="s">
        <v>14</v>
      </c>
      <c r="D55" s="524"/>
      <c r="E55" s="534">
        <f>+J52</f>
        <v>6242.0023735584136</v>
      </c>
      <c r="F55" s="535"/>
      <c r="G55" s="466"/>
      <c r="I55" s="505"/>
    </row>
    <row r="56" spans="2:13" ht="14.25" thickTop="1" x14ac:dyDescent="0.15"/>
    <row r="57" spans="2:13" x14ac:dyDescent="0.15">
      <c r="B57" s="536" t="s">
        <v>105</v>
      </c>
    </row>
    <row r="58" spans="2:13" x14ac:dyDescent="0.15">
      <c r="B58" s="536"/>
    </row>
    <row r="59" spans="2:13" x14ac:dyDescent="0.15">
      <c r="E59" s="475" t="s">
        <v>64</v>
      </c>
    </row>
    <row r="60" spans="2:13" ht="13.5" customHeight="1" thickBot="1" x14ac:dyDescent="0.2">
      <c r="C60" s="152"/>
      <c r="D60" s="537" t="s">
        <v>92</v>
      </c>
      <c r="E60" s="537" t="s">
        <v>27</v>
      </c>
    </row>
    <row r="61" spans="2:13" ht="14.25" thickTop="1" x14ac:dyDescent="0.15">
      <c r="C61" s="538" t="s">
        <v>11</v>
      </c>
      <c r="D61" s="539">
        <f>(F13+F17)*J49/1000</f>
        <v>0</v>
      </c>
      <c r="E61" s="540"/>
    </row>
    <row r="62" spans="2:13" x14ac:dyDescent="0.15">
      <c r="C62" s="541" t="s">
        <v>12</v>
      </c>
      <c r="D62" s="542">
        <f>($G$13+$G$17)*J50/1000</f>
        <v>0</v>
      </c>
      <c r="E62" s="543">
        <f>($D$13+$D$17)*J31/1000</f>
        <v>0</v>
      </c>
      <c r="G62" s="506"/>
    </row>
    <row r="63" spans="2:13" x14ac:dyDescent="0.15">
      <c r="C63" s="541" t="s">
        <v>13</v>
      </c>
      <c r="D63" s="542">
        <f>($G$13+$G$17)*J51/1000</f>
        <v>0</v>
      </c>
      <c r="E63" s="543">
        <f>($D$13+$D$17)*J32/1000</f>
        <v>0</v>
      </c>
    </row>
    <row r="64" spans="2:13" ht="14.25" thickBot="1" x14ac:dyDescent="0.2">
      <c r="C64" s="541" t="s">
        <v>14</v>
      </c>
      <c r="D64" s="544">
        <f>(E13+E17)*J52/1000</f>
        <v>0</v>
      </c>
      <c r="E64" s="545">
        <f>($D$13+$D$17)*J33/1000</f>
        <v>0</v>
      </c>
    </row>
    <row r="65" spans="2:13" ht="14.25" thickTop="1" x14ac:dyDescent="0.15">
      <c r="C65" s="453" t="s">
        <v>15</v>
      </c>
      <c r="D65" s="546">
        <f>SUM(D61:D64)</f>
        <v>0</v>
      </c>
      <c r="E65" s="546">
        <f>SUM(E61:E64)</f>
        <v>0</v>
      </c>
      <c r="F65" s="547"/>
    </row>
    <row r="67" spans="2:13" x14ac:dyDescent="0.15">
      <c r="B67" s="536" t="s">
        <v>104</v>
      </c>
    </row>
    <row r="68" spans="2:13" x14ac:dyDescent="0.15">
      <c r="M68" s="475" t="s">
        <v>93</v>
      </c>
    </row>
    <row r="69" spans="2:13" x14ac:dyDescent="0.15">
      <c r="E69" s="475" t="s">
        <v>64</v>
      </c>
      <c r="F69" s="475"/>
      <c r="G69" s="834" t="s">
        <v>526</v>
      </c>
      <c r="H69" s="835"/>
      <c r="I69" s="835"/>
      <c r="J69" s="835"/>
      <c r="K69" s="835"/>
      <c r="L69" s="835"/>
      <c r="M69" s="836"/>
    </row>
    <row r="70" spans="2:13" ht="14.25" thickBot="1" x14ac:dyDescent="0.2">
      <c r="C70" s="152"/>
      <c r="D70" s="537" t="s">
        <v>92</v>
      </c>
      <c r="E70" s="537" t="s">
        <v>27</v>
      </c>
      <c r="F70" s="548"/>
      <c r="G70" s="549" t="s">
        <v>98</v>
      </c>
      <c r="H70" s="550" t="s">
        <v>92</v>
      </c>
      <c r="I70" s="550" t="s">
        <v>27</v>
      </c>
      <c r="J70" s="551" t="s">
        <v>15</v>
      </c>
      <c r="K70" s="450" t="s">
        <v>92</v>
      </c>
      <c r="L70" s="450" t="s">
        <v>27</v>
      </c>
      <c r="M70" s="552" t="s">
        <v>15</v>
      </c>
    </row>
    <row r="71" spans="2:13" ht="14.25" thickTop="1" x14ac:dyDescent="0.15">
      <c r="C71" s="538" t="s">
        <v>11</v>
      </c>
      <c r="D71" s="539">
        <f>$D$75*H77</f>
        <v>0</v>
      </c>
      <c r="E71" s="540"/>
      <c r="F71" s="553"/>
      <c r="G71" s="541" t="s">
        <v>11</v>
      </c>
      <c r="H71" s="468">
        <f>+E28</f>
        <v>65012424.200000003</v>
      </c>
      <c r="I71" s="554"/>
      <c r="J71" s="468">
        <f>+SUM(H71:I71)</f>
        <v>65012424.200000003</v>
      </c>
      <c r="K71" s="555">
        <f>+H71/$J71</f>
        <v>1</v>
      </c>
      <c r="L71" s="555">
        <f>+I71/$J71</f>
        <v>0</v>
      </c>
      <c r="M71" s="555">
        <f>+K71+L71</f>
        <v>1</v>
      </c>
    </row>
    <row r="72" spans="2:13" x14ac:dyDescent="0.15">
      <c r="C72" s="541" t="s">
        <v>12</v>
      </c>
      <c r="D72" s="542">
        <f>$D$75*H78</f>
        <v>0</v>
      </c>
      <c r="E72" s="543">
        <f>$E$75*I78</f>
        <v>0</v>
      </c>
      <c r="F72" s="553"/>
      <c r="G72" s="541" t="s">
        <v>12</v>
      </c>
      <c r="H72" s="468">
        <f>+E29</f>
        <v>28727133</v>
      </c>
      <c r="I72" s="468">
        <f>+E24</f>
        <v>33626341.399999999</v>
      </c>
      <c r="J72" s="468">
        <f>+SUM(H72:I72)</f>
        <v>62353474.399999999</v>
      </c>
      <c r="K72" s="555">
        <f>+H72/$J72</f>
        <v>0.46071423086569818</v>
      </c>
      <c r="L72" s="555">
        <f t="shared" ref="K72:L75" si="1">+I72/$J72</f>
        <v>0.53928576913430182</v>
      </c>
      <c r="M72" s="555">
        <f>+K72+L72</f>
        <v>1</v>
      </c>
    </row>
    <row r="73" spans="2:13" x14ac:dyDescent="0.15">
      <c r="C73" s="541" t="s">
        <v>13</v>
      </c>
      <c r="D73" s="542">
        <f>$D$75*H79</f>
        <v>0</v>
      </c>
      <c r="E73" s="543">
        <f>$E$75*I79</f>
        <v>0</v>
      </c>
      <c r="F73" s="553"/>
      <c r="G73" s="541" t="s">
        <v>13</v>
      </c>
      <c r="H73" s="468">
        <f>+E30</f>
        <v>49333304.399999999</v>
      </c>
      <c r="I73" s="468">
        <f>+E25</f>
        <v>44660307.600000001</v>
      </c>
      <c r="J73" s="468">
        <f>+SUM(H73:I73)</f>
        <v>93993612</v>
      </c>
      <c r="K73" s="555">
        <f t="shared" si="1"/>
        <v>0.52485805524741402</v>
      </c>
      <c r="L73" s="555">
        <f t="shared" si="1"/>
        <v>0.47514194475258598</v>
      </c>
      <c r="M73" s="555">
        <f>+K73+L73</f>
        <v>1</v>
      </c>
    </row>
    <row r="74" spans="2:13" ht="14.25" thickBot="1" x14ac:dyDescent="0.2">
      <c r="C74" s="541" t="s">
        <v>14</v>
      </c>
      <c r="D74" s="556">
        <f>$D$75*H80</f>
        <v>0</v>
      </c>
      <c r="E74" s="557">
        <f>$E$75*I80</f>
        <v>0</v>
      </c>
      <c r="F74" s="553"/>
      <c r="G74" s="541" t="s">
        <v>14</v>
      </c>
      <c r="H74" s="468">
        <f>+E31</f>
        <v>29572792</v>
      </c>
      <c r="I74" s="468">
        <f>+E26</f>
        <v>40454928.200000003</v>
      </c>
      <c r="J74" s="468">
        <f>+SUM(H74:I74)</f>
        <v>70027720.200000003</v>
      </c>
      <c r="K74" s="555">
        <f t="shared" si="1"/>
        <v>0.42230122465132025</v>
      </c>
      <c r="L74" s="555">
        <f t="shared" si="1"/>
        <v>0.57769877534867975</v>
      </c>
      <c r="M74" s="555">
        <f>+K74+L74</f>
        <v>1</v>
      </c>
    </row>
    <row r="75" spans="2:13" ht="14.25" thickTop="1" x14ac:dyDescent="0.15">
      <c r="C75" s="453" t="s">
        <v>15</v>
      </c>
      <c r="D75" s="558">
        <f>③入力!D17*K75</f>
        <v>0</v>
      </c>
      <c r="E75" s="558">
        <f>③入力!D17*L75</f>
        <v>0</v>
      </c>
      <c r="F75" s="553"/>
      <c r="G75" s="148" t="s">
        <v>15</v>
      </c>
      <c r="H75" s="468">
        <f>+SUM(H71:H74)</f>
        <v>172645653.59999999</v>
      </c>
      <c r="I75" s="468">
        <f>+SUM(I71:I74)</f>
        <v>118741577.2</v>
      </c>
      <c r="J75" s="468">
        <f>+SUM(H75:I75)</f>
        <v>291387230.80000001</v>
      </c>
      <c r="K75" s="555">
        <f t="shared" si="1"/>
        <v>0.59249560499272225</v>
      </c>
      <c r="L75" s="555">
        <f t="shared" si="1"/>
        <v>0.4075043950072777</v>
      </c>
      <c r="M75" s="555">
        <f>+K75+L75</f>
        <v>1</v>
      </c>
    </row>
    <row r="76" spans="2:13" x14ac:dyDescent="0.15">
      <c r="G76" s="559" t="s">
        <v>99</v>
      </c>
      <c r="H76" s="450" t="s">
        <v>92</v>
      </c>
      <c r="I76" s="450" t="s">
        <v>27</v>
      </c>
      <c r="K76" s="536" t="s">
        <v>96</v>
      </c>
    </row>
    <row r="77" spans="2:13" x14ac:dyDescent="0.15">
      <c r="D77" s="547"/>
      <c r="G77" s="541" t="s">
        <v>11</v>
      </c>
      <c r="H77" s="555">
        <f>+H71/H$75</f>
        <v>0.376565658297001</v>
      </c>
      <c r="I77" s="555">
        <f>+I71/I$75</f>
        <v>0</v>
      </c>
    </row>
    <row r="78" spans="2:13" x14ac:dyDescent="0.15">
      <c r="G78" s="541" t="s">
        <v>12</v>
      </c>
      <c r="H78" s="555">
        <f t="shared" ref="H78:I80" si="2">+H72/H$75</f>
        <v>0.16639360679509166</v>
      </c>
      <c r="I78" s="555">
        <f t="shared" si="2"/>
        <v>0.28318927702435803</v>
      </c>
      <c r="J78" s="536" t="s">
        <v>97</v>
      </c>
    </row>
    <row r="79" spans="2:13" x14ac:dyDescent="0.15">
      <c r="G79" s="541" t="s">
        <v>13</v>
      </c>
      <c r="H79" s="555">
        <f t="shared" si="2"/>
        <v>0.28574889301470374</v>
      </c>
      <c r="I79" s="555">
        <f t="shared" si="2"/>
        <v>0.37611347813560964</v>
      </c>
    </row>
    <row r="80" spans="2:13" x14ac:dyDescent="0.15">
      <c r="G80" s="541" t="s">
        <v>14</v>
      </c>
      <c r="H80" s="555">
        <f t="shared" si="2"/>
        <v>0.17129184189320362</v>
      </c>
      <c r="I80" s="555">
        <f t="shared" si="2"/>
        <v>0.34069724484003233</v>
      </c>
    </row>
    <row r="81" spans="2:10" x14ac:dyDescent="0.15">
      <c r="G81" s="148" t="s">
        <v>15</v>
      </c>
      <c r="H81" s="555">
        <f>+SUM(H77:H80)</f>
        <v>1</v>
      </c>
      <c r="I81" s="555">
        <f>+SUM(I77:I80)</f>
        <v>1</v>
      </c>
      <c r="J81" s="536"/>
    </row>
    <row r="83" spans="2:10" x14ac:dyDescent="0.15">
      <c r="B83" s="536" t="s">
        <v>103</v>
      </c>
    </row>
    <row r="85" spans="2:10" x14ac:dyDescent="0.15">
      <c r="E85" s="475" t="s">
        <v>64</v>
      </c>
    </row>
    <row r="86" spans="2:10" ht="14.25" thickBot="1" x14ac:dyDescent="0.2">
      <c r="C86" s="152"/>
      <c r="D86" s="537" t="s">
        <v>92</v>
      </c>
      <c r="E86" s="537" t="s">
        <v>27</v>
      </c>
    </row>
    <row r="87" spans="2:10" ht="14.25" thickTop="1" x14ac:dyDescent="0.15">
      <c r="C87" s="538" t="s">
        <v>11</v>
      </c>
      <c r="D87" s="539">
        <f>$D$91*H77</f>
        <v>0</v>
      </c>
      <c r="E87" s="540"/>
    </row>
    <row r="88" spans="2:10" x14ac:dyDescent="0.15">
      <c r="C88" s="541" t="s">
        <v>12</v>
      </c>
      <c r="D88" s="542">
        <f>$D$91*H78</f>
        <v>0</v>
      </c>
      <c r="E88" s="543">
        <f>$E$91*I78</f>
        <v>0</v>
      </c>
    </row>
    <row r="89" spans="2:10" x14ac:dyDescent="0.15">
      <c r="C89" s="541" t="s">
        <v>13</v>
      </c>
      <c r="D89" s="542">
        <f>$D$91*H79</f>
        <v>0</v>
      </c>
      <c r="E89" s="543">
        <f>$E$91*I79</f>
        <v>0</v>
      </c>
    </row>
    <row r="90" spans="2:10" ht="14.25" thickBot="1" x14ac:dyDescent="0.2">
      <c r="C90" s="541" t="s">
        <v>14</v>
      </c>
      <c r="D90" s="556">
        <f>$D$91*H80</f>
        <v>0</v>
      </c>
      <c r="E90" s="557">
        <f>$E$91*I80</f>
        <v>0</v>
      </c>
    </row>
    <row r="91" spans="2:10" ht="14.25" thickTop="1" x14ac:dyDescent="0.15">
      <c r="C91" s="453" t="s">
        <v>15</v>
      </c>
      <c r="D91" s="546">
        <f>③入力!D22</f>
        <v>0</v>
      </c>
      <c r="E91" s="546">
        <f>③入力!E22</f>
        <v>0</v>
      </c>
    </row>
    <row r="92" spans="2:10" x14ac:dyDescent="0.15">
      <c r="H92" s="507"/>
    </row>
    <row r="93" spans="2:10" x14ac:dyDescent="0.15">
      <c r="B93" s="536" t="s">
        <v>102</v>
      </c>
    </row>
    <row r="95" spans="2:10" x14ac:dyDescent="0.15">
      <c r="E95" s="475" t="s">
        <v>64</v>
      </c>
    </row>
    <row r="96" spans="2:10" ht="14.25" thickBot="1" x14ac:dyDescent="0.2">
      <c r="C96" s="560"/>
      <c r="D96" s="561" t="s">
        <v>92</v>
      </c>
      <c r="E96" s="561" t="s">
        <v>27</v>
      </c>
      <c r="F96" s="561" t="s">
        <v>15</v>
      </c>
    </row>
    <row r="97" spans="2:10" ht="14.25" thickTop="1" x14ac:dyDescent="0.15">
      <c r="C97" s="490" t="s">
        <v>11</v>
      </c>
      <c r="D97" s="539">
        <f>D61+D71+D87+③入力!D27</f>
        <v>0</v>
      </c>
      <c r="E97" s="540"/>
      <c r="F97" s="562">
        <f>SUM(D97:E97)</f>
        <v>0</v>
      </c>
    </row>
    <row r="98" spans="2:10" x14ac:dyDescent="0.15">
      <c r="C98" s="516" t="s">
        <v>12</v>
      </c>
      <c r="D98" s="542">
        <f>D62+D72+D88+③入力!D28</f>
        <v>0</v>
      </c>
      <c r="E98" s="543">
        <f>E62+E72+E88+③入力!E28</f>
        <v>0</v>
      </c>
      <c r="F98" s="543">
        <f t="shared" ref="F98:F100" si="3">SUM(D98:E98)</f>
        <v>0</v>
      </c>
    </row>
    <row r="99" spans="2:10" x14ac:dyDescent="0.15">
      <c r="C99" s="516" t="s">
        <v>13</v>
      </c>
      <c r="D99" s="542">
        <f>D63+D73+D89+③入力!D29</f>
        <v>0</v>
      </c>
      <c r="E99" s="543">
        <f>E63+E73+E89+③入力!E29</f>
        <v>0</v>
      </c>
      <c r="F99" s="543">
        <f t="shared" si="3"/>
        <v>0</v>
      </c>
    </row>
    <row r="100" spans="2:10" ht="14.25" thickBot="1" x14ac:dyDescent="0.2">
      <c r="C100" s="516" t="s">
        <v>14</v>
      </c>
      <c r="D100" s="556">
        <f>D64+D74+D90+③入力!D30</f>
        <v>0</v>
      </c>
      <c r="E100" s="557">
        <f>E64+E74+E90+③入力!E30</f>
        <v>0</v>
      </c>
      <c r="F100" s="557">
        <f t="shared" si="3"/>
        <v>0</v>
      </c>
    </row>
    <row r="101" spans="2:10" ht="14.25" thickTop="1" x14ac:dyDescent="0.15">
      <c r="C101" s="453" t="s">
        <v>15</v>
      </c>
      <c r="D101" s="546">
        <f>SUM(D97:D100)</f>
        <v>0</v>
      </c>
      <c r="E101" s="546">
        <f>SUM(E97:E100)</f>
        <v>0</v>
      </c>
      <c r="F101" s="546">
        <f>SUM(F97:F100)</f>
        <v>0</v>
      </c>
    </row>
    <row r="103" spans="2:10" x14ac:dyDescent="0.15">
      <c r="B103" s="471" t="s">
        <v>315</v>
      </c>
      <c r="F103" s="136" t="s">
        <v>528</v>
      </c>
    </row>
    <row r="105" spans="2:10" x14ac:dyDescent="0.15">
      <c r="I105" s="475" t="s">
        <v>93</v>
      </c>
    </row>
    <row r="106" spans="2:10" ht="13.5" customHeight="1" x14ac:dyDescent="0.15">
      <c r="B106" s="837" t="s">
        <v>338</v>
      </c>
      <c r="C106" s="838"/>
      <c r="D106" s="838"/>
      <c r="E106" s="848" t="s">
        <v>65</v>
      </c>
      <c r="F106" s="849"/>
      <c r="G106" s="850"/>
      <c r="H106" s="823" t="s">
        <v>38</v>
      </c>
      <c r="I106" s="824"/>
    </row>
    <row r="107" spans="2:10" x14ac:dyDescent="0.15">
      <c r="B107" s="839"/>
      <c r="C107" s="840"/>
      <c r="D107" s="840"/>
      <c r="E107" s="439" t="s">
        <v>80</v>
      </c>
      <c r="F107" s="439" t="s">
        <v>81</v>
      </c>
      <c r="G107" s="440" t="s">
        <v>15</v>
      </c>
      <c r="H107" s="440" t="s">
        <v>80</v>
      </c>
      <c r="I107" s="439" t="s">
        <v>81</v>
      </c>
    </row>
    <row r="108" spans="2:10" x14ac:dyDescent="0.15">
      <c r="B108" s="279" t="s">
        <v>311</v>
      </c>
      <c r="C108" s="280" t="s">
        <v>425</v>
      </c>
      <c r="D108" s="281"/>
      <c r="E108" s="282">
        <f>E$109*H108</f>
        <v>0</v>
      </c>
      <c r="F108" s="283">
        <f>IF(I108="-",0,F$109*I108)</f>
        <v>0</v>
      </c>
      <c r="G108" s="283">
        <f t="shared" ref="G108:G129" si="4">SUM(E108:F108)</f>
        <v>0</v>
      </c>
      <c r="H108" s="284">
        <v>1</v>
      </c>
      <c r="I108" s="285" t="s">
        <v>106</v>
      </c>
      <c r="J108" s="466"/>
    </row>
    <row r="109" spans="2:10" x14ac:dyDescent="0.15">
      <c r="B109" s="843" t="s">
        <v>11</v>
      </c>
      <c r="C109" s="845"/>
      <c r="D109" s="845"/>
      <c r="E109" s="286">
        <f>D97</f>
        <v>0</v>
      </c>
      <c r="F109" s="287">
        <f>E97</f>
        <v>0</v>
      </c>
      <c r="G109" s="287">
        <f>SUM(E109:F109)</f>
        <v>0</v>
      </c>
      <c r="H109" s="288">
        <v>1</v>
      </c>
      <c r="I109" s="289" t="s">
        <v>106</v>
      </c>
      <c r="J109" s="466"/>
    </row>
    <row r="110" spans="2:10" x14ac:dyDescent="0.15">
      <c r="B110" s="111" t="s">
        <v>70</v>
      </c>
      <c r="C110" s="112" t="s">
        <v>2</v>
      </c>
      <c r="D110" s="112"/>
      <c r="E110" s="173">
        <f t="shared" ref="E110:F112" si="5">E$113*H110</f>
        <v>0</v>
      </c>
      <c r="F110" s="174">
        <f t="shared" si="5"/>
        <v>0</v>
      </c>
      <c r="G110" s="174">
        <f>SUM(E110:F110)</f>
        <v>0</v>
      </c>
      <c r="H110" s="113">
        <v>0.16393442622950818</v>
      </c>
      <c r="I110" s="114">
        <v>0.28468899521531099</v>
      </c>
      <c r="J110" s="466"/>
    </row>
    <row r="111" spans="2:10" x14ac:dyDescent="0.15">
      <c r="B111" s="292" t="s">
        <v>304</v>
      </c>
      <c r="C111" s="293" t="s">
        <v>274</v>
      </c>
      <c r="D111" s="294"/>
      <c r="E111" s="295">
        <f t="shared" si="5"/>
        <v>0</v>
      </c>
      <c r="F111" s="296">
        <f t="shared" si="5"/>
        <v>0</v>
      </c>
      <c r="G111" s="296">
        <f>SUM(E111:F111)</f>
        <v>0</v>
      </c>
      <c r="H111" s="297">
        <v>0.77622950819672132</v>
      </c>
      <c r="I111" s="298">
        <v>0.68301435406698563</v>
      </c>
      <c r="J111" s="466"/>
    </row>
    <row r="112" spans="2:10" x14ac:dyDescent="0.15">
      <c r="B112" s="111" t="s">
        <v>305</v>
      </c>
      <c r="C112" s="115" t="s">
        <v>1</v>
      </c>
      <c r="D112" s="112"/>
      <c r="E112" s="173">
        <f t="shared" si="5"/>
        <v>0</v>
      </c>
      <c r="F112" s="174">
        <f t="shared" si="5"/>
        <v>0</v>
      </c>
      <c r="G112" s="174">
        <f t="shared" si="4"/>
        <v>0</v>
      </c>
      <c r="H112" s="113">
        <v>5.983606557377049E-2</v>
      </c>
      <c r="I112" s="114">
        <v>3.2296650717703351E-2</v>
      </c>
      <c r="J112" s="466"/>
    </row>
    <row r="113" spans="2:10" x14ac:dyDescent="0.15">
      <c r="B113" s="843" t="s">
        <v>12</v>
      </c>
      <c r="C113" s="844"/>
      <c r="D113" s="844"/>
      <c r="E113" s="286">
        <f>D98</f>
        <v>0</v>
      </c>
      <c r="F113" s="287">
        <f>E98</f>
        <v>0</v>
      </c>
      <c r="G113" s="287">
        <f>SUM(E113:F113)</f>
        <v>0</v>
      </c>
      <c r="H113" s="290">
        <v>1</v>
      </c>
      <c r="I113" s="288">
        <v>1</v>
      </c>
      <c r="J113" s="466"/>
    </row>
    <row r="114" spans="2:10" x14ac:dyDescent="0.15">
      <c r="B114" s="445" t="s">
        <v>309</v>
      </c>
      <c r="C114" s="446" t="s">
        <v>278</v>
      </c>
      <c r="D114" s="446"/>
      <c r="E114" s="447">
        <f t="shared" ref="E114:F118" si="6">E$119*H114</f>
        <v>0</v>
      </c>
      <c r="F114" s="448">
        <f t="shared" si="6"/>
        <v>0</v>
      </c>
      <c r="G114" s="448">
        <f>SUM(E114:F114)</f>
        <v>0</v>
      </c>
      <c r="H114" s="449">
        <v>2.9960429621254947E-2</v>
      </c>
      <c r="I114" s="449">
        <v>3.6297640653357534E-2</v>
      </c>
      <c r="J114" s="466"/>
    </row>
    <row r="115" spans="2:10" x14ac:dyDescent="0.15">
      <c r="B115" s="441" t="s">
        <v>310</v>
      </c>
      <c r="C115" s="851" t="s">
        <v>280</v>
      </c>
      <c r="D115" s="852"/>
      <c r="E115" s="442">
        <f t="shared" si="6"/>
        <v>0</v>
      </c>
      <c r="F115" s="443">
        <f t="shared" si="6"/>
        <v>0</v>
      </c>
      <c r="G115" s="443">
        <f>SUM(E115:F115)</f>
        <v>0</v>
      </c>
      <c r="H115" s="444">
        <v>4.5223289994347085E-3</v>
      </c>
      <c r="I115" s="444">
        <v>0</v>
      </c>
      <c r="J115" s="466"/>
    </row>
    <row r="116" spans="2:10" x14ac:dyDescent="0.15">
      <c r="B116" s="292" t="s">
        <v>305</v>
      </c>
      <c r="C116" s="294" t="s">
        <v>1</v>
      </c>
      <c r="D116" s="294"/>
      <c r="E116" s="295">
        <f t="shared" si="6"/>
        <v>0</v>
      </c>
      <c r="F116" s="296">
        <f t="shared" si="6"/>
        <v>0</v>
      </c>
      <c r="G116" s="296">
        <f t="shared" si="4"/>
        <v>0</v>
      </c>
      <c r="H116" s="299">
        <v>1.0740531373657434E-2</v>
      </c>
      <c r="I116" s="299">
        <v>1.9963702359346643E-2</v>
      </c>
      <c r="J116" s="466"/>
    </row>
    <row r="117" spans="2:10" x14ac:dyDescent="0.15">
      <c r="B117" s="111" t="s">
        <v>303</v>
      </c>
      <c r="C117" s="115" t="s">
        <v>4</v>
      </c>
      <c r="D117" s="112"/>
      <c r="E117" s="173">
        <f t="shared" si="6"/>
        <v>0</v>
      </c>
      <c r="F117" s="174">
        <f t="shared" si="6"/>
        <v>0</v>
      </c>
      <c r="G117" s="174">
        <f t="shared" si="4"/>
        <v>0</v>
      </c>
      <c r="H117" s="114">
        <v>0.89033352176370828</v>
      </c>
      <c r="I117" s="114">
        <v>0.85843920145190566</v>
      </c>
      <c r="J117" s="466"/>
    </row>
    <row r="118" spans="2:10" x14ac:dyDescent="0.15">
      <c r="B118" s="300" t="s">
        <v>312</v>
      </c>
      <c r="C118" s="301" t="s">
        <v>479</v>
      </c>
      <c r="D118" s="302"/>
      <c r="E118" s="303">
        <f t="shared" si="6"/>
        <v>0</v>
      </c>
      <c r="F118" s="304">
        <f t="shared" si="6"/>
        <v>0</v>
      </c>
      <c r="G118" s="304">
        <f t="shared" si="4"/>
        <v>0</v>
      </c>
      <c r="H118" s="305">
        <v>6.4443188241944602E-2</v>
      </c>
      <c r="I118" s="306">
        <v>8.5299455535390201E-2</v>
      </c>
      <c r="J118" s="466"/>
    </row>
    <row r="119" spans="2:10" x14ac:dyDescent="0.15">
      <c r="B119" s="841" t="s">
        <v>13</v>
      </c>
      <c r="C119" s="842"/>
      <c r="D119" s="842"/>
      <c r="E119" s="286">
        <f>D99</f>
        <v>0</v>
      </c>
      <c r="F119" s="287">
        <f>E99</f>
        <v>0</v>
      </c>
      <c r="G119" s="287">
        <f t="shared" si="4"/>
        <v>0</v>
      </c>
      <c r="H119" s="288">
        <v>1</v>
      </c>
      <c r="I119" s="288">
        <v>1</v>
      </c>
      <c r="J119" s="466"/>
    </row>
    <row r="120" spans="2:10" x14ac:dyDescent="0.15">
      <c r="B120" s="111" t="s">
        <v>71</v>
      </c>
      <c r="C120" s="115" t="s">
        <v>5</v>
      </c>
      <c r="D120" s="112"/>
      <c r="E120" s="173">
        <f t="shared" ref="E120:E128" si="7">E$129*H120</f>
        <v>0</v>
      </c>
      <c r="F120" s="174">
        <f t="shared" ref="F120:F128" si="8">F$129*I120</f>
        <v>0</v>
      </c>
      <c r="G120" s="174">
        <f>SUM(E120:F120)</f>
        <v>0</v>
      </c>
      <c r="H120" s="114">
        <v>7.175398633257403E-2</v>
      </c>
      <c r="I120" s="114">
        <v>0.15807560137457044</v>
      </c>
      <c r="J120" s="466"/>
    </row>
    <row r="121" spans="2:10" x14ac:dyDescent="0.15">
      <c r="B121" s="292" t="s">
        <v>66</v>
      </c>
      <c r="C121" s="293" t="s">
        <v>7</v>
      </c>
      <c r="D121" s="294"/>
      <c r="E121" s="295">
        <f t="shared" si="7"/>
        <v>0</v>
      </c>
      <c r="F121" s="296">
        <f t="shared" si="8"/>
        <v>0</v>
      </c>
      <c r="G121" s="296">
        <f t="shared" si="4"/>
        <v>0</v>
      </c>
      <c r="H121" s="299">
        <v>6.1503416856492028E-2</v>
      </c>
      <c r="I121" s="299">
        <v>9.6219931271477668E-2</v>
      </c>
      <c r="J121" s="466"/>
    </row>
    <row r="122" spans="2:10" x14ac:dyDescent="0.15">
      <c r="B122" s="111" t="s">
        <v>67</v>
      </c>
      <c r="C122" s="115" t="s">
        <v>6</v>
      </c>
      <c r="D122" s="112"/>
      <c r="E122" s="173">
        <f t="shared" si="7"/>
        <v>0</v>
      </c>
      <c r="F122" s="174">
        <f t="shared" si="8"/>
        <v>0</v>
      </c>
      <c r="G122" s="174">
        <f t="shared" si="4"/>
        <v>0</v>
      </c>
      <c r="H122" s="114">
        <v>0.46355353075170841</v>
      </c>
      <c r="I122" s="116">
        <v>0.47766323024054985</v>
      </c>
      <c r="J122" s="466"/>
    </row>
    <row r="123" spans="2:10" x14ac:dyDescent="0.15">
      <c r="B123" s="292" t="s">
        <v>68</v>
      </c>
      <c r="C123" s="293" t="s">
        <v>8</v>
      </c>
      <c r="D123" s="294"/>
      <c r="E123" s="295">
        <f t="shared" si="7"/>
        <v>0</v>
      </c>
      <c r="F123" s="296">
        <f t="shared" si="8"/>
        <v>0</v>
      </c>
      <c r="G123" s="296">
        <f t="shared" si="4"/>
        <v>0</v>
      </c>
      <c r="H123" s="299">
        <v>0.17425968109339407</v>
      </c>
      <c r="I123" s="299">
        <v>0.18213058419243985</v>
      </c>
      <c r="J123" s="466"/>
    </row>
    <row r="124" spans="2:10" x14ac:dyDescent="0.15">
      <c r="B124" s="111" t="s">
        <v>69</v>
      </c>
      <c r="C124" s="115" t="s">
        <v>524</v>
      </c>
      <c r="D124" s="112"/>
      <c r="E124" s="173">
        <f t="shared" si="7"/>
        <v>0</v>
      </c>
      <c r="F124" s="174">
        <f t="shared" si="8"/>
        <v>0</v>
      </c>
      <c r="G124" s="174">
        <f t="shared" si="4"/>
        <v>0</v>
      </c>
      <c r="H124" s="114">
        <v>0.12756264236902051</v>
      </c>
      <c r="I124" s="114">
        <v>1.7182130584192441E-2</v>
      </c>
      <c r="J124" s="466"/>
    </row>
    <row r="125" spans="2:10" x14ac:dyDescent="0.15">
      <c r="B125" s="292" t="s">
        <v>313</v>
      </c>
      <c r="C125" s="293" t="s">
        <v>10</v>
      </c>
      <c r="D125" s="294"/>
      <c r="E125" s="295">
        <f t="shared" si="7"/>
        <v>0</v>
      </c>
      <c r="F125" s="296">
        <f t="shared" si="8"/>
        <v>0</v>
      </c>
      <c r="G125" s="296">
        <f t="shared" si="4"/>
        <v>0</v>
      </c>
      <c r="H125" s="299">
        <v>1.2528473804100227E-2</v>
      </c>
      <c r="I125" s="299">
        <v>2.0618556701030927E-2</v>
      </c>
      <c r="J125" s="466"/>
    </row>
    <row r="126" spans="2:10" x14ac:dyDescent="0.15">
      <c r="B126" s="111" t="s">
        <v>306</v>
      </c>
      <c r="C126" s="115" t="s">
        <v>525</v>
      </c>
      <c r="D126" s="112"/>
      <c r="E126" s="173">
        <f t="shared" si="7"/>
        <v>0</v>
      </c>
      <c r="F126" s="174">
        <f t="shared" si="8"/>
        <v>0</v>
      </c>
      <c r="G126" s="174">
        <f t="shared" si="4"/>
        <v>0</v>
      </c>
      <c r="H126" s="114">
        <v>1.4806378132118452E-2</v>
      </c>
      <c r="I126" s="114">
        <v>0</v>
      </c>
      <c r="J126" s="466"/>
    </row>
    <row r="127" spans="2:10" x14ac:dyDescent="0.15">
      <c r="B127" s="292" t="s">
        <v>307</v>
      </c>
      <c r="C127" s="293" t="s">
        <v>9</v>
      </c>
      <c r="D127" s="294"/>
      <c r="E127" s="295">
        <f t="shared" si="7"/>
        <v>0</v>
      </c>
      <c r="F127" s="296">
        <f t="shared" si="8"/>
        <v>0</v>
      </c>
      <c r="G127" s="296">
        <f t="shared" si="4"/>
        <v>0</v>
      </c>
      <c r="H127" s="299">
        <v>7.175398633257403E-2</v>
      </c>
      <c r="I127" s="298">
        <v>4.8109965635738834E-2</v>
      </c>
      <c r="J127" s="466"/>
    </row>
    <row r="128" spans="2:10" x14ac:dyDescent="0.15">
      <c r="B128" s="111" t="s">
        <v>308</v>
      </c>
      <c r="C128" s="115" t="s">
        <v>0</v>
      </c>
      <c r="D128" s="112"/>
      <c r="E128" s="173">
        <f t="shared" si="7"/>
        <v>0</v>
      </c>
      <c r="F128" s="174">
        <f t="shared" si="8"/>
        <v>0</v>
      </c>
      <c r="G128" s="174">
        <f t="shared" si="4"/>
        <v>0</v>
      </c>
      <c r="H128" s="114">
        <v>2.2779043280182231E-3</v>
      </c>
      <c r="I128" s="114">
        <v>0</v>
      </c>
      <c r="J128" s="466"/>
    </row>
    <row r="129" spans="2:10" x14ac:dyDescent="0.15">
      <c r="B129" s="843" t="s">
        <v>14</v>
      </c>
      <c r="C129" s="844"/>
      <c r="D129" s="844"/>
      <c r="E129" s="286">
        <f>D100</f>
        <v>0</v>
      </c>
      <c r="F129" s="287">
        <f>E100</f>
        <v>0</v>
      </c>
      <c r="G129" s="287">
        <f t="shared" si="4"/>
        <v>0</v>
      </c>
      <c r="H129" s="288">
        <v>1</v>
      </c>
      <c r="I129" s="288">
        <v>0.99999999999999989</v>
      </c>
      <c r="J129" s="466"/>
    </row>
    <row r="130" spans="2:10" x14ac:dyDescent="0.15">
      <c r="D130" s="563"/>
      <c r="E130" s="563"/>
      <c r="F130" s="563"/>
      <c r="G130" s="563"/>
      <c r="J130" s="466"/>
    </row>
    <row r="131" spans="2:10" x14ac:dyDescent="0.15">
      <c r="B131" s="536" t="s">
        <v>345</v>
      </c>
      <c r="D131" s="563"/>
      <c r="E131" s="563"/>
      <c r="F131" s="563"/>
      <c r="G131" s="563"/>
      <c r="J131" s="466"/>
    </row>
    <row r="132" spans="2:10" x14ac:dyDescent="0.15">
      <c r="B132" s="536"/>
      <c r="D132" s="563"/>
      <c r="E132" s="563"/>
      <c r="F132" s="563"/>
      <c r="G132" s="563"/>
      <c r="J132" s="466"/>
    </row>
    <row r="133" spans="2:10" x14ac:dyDescent="0.15">
      <c r="D133" s="563"/>
      <c r="E133" s="475" t="s">
        <v>64</v>
      </c>
      <c r="F133" s="563"/>
      <c r="G133" s="563"/>
      <c r="J133" s="466"/>
    </row>
    <row r="134" spans="2:10" x14ac:dyDescent="0.15">
      <c r="B134" s="837" t="s">
        <v>338</v>
      </c>
      <c r="C134" s="838"/>
      <c r="D134" s="838"/>
      <c r="E134" s="846" t="s">
        <v>107</v>
      </c>
      <c r="F134" s="563"/>
      <c r="G134" s="563"/>
      <c r="H134" s="563"/>
      <c r="J134" s="466"/>
    </row>
    <row r="135" spans="2:10" x14ac:dyDescent="0.15">
      <c r="B135" s="839"/>
      <c r="C135" s="840"/>
      <c r="D135" s="840"/>
      <c r="E135" s="847"/>
      <c r="F135" s="563"/>
      <c r="G135" s="563"/>
      <c r="H135" s="563"/>
      <c r="J135" s="466"/>
    </row>
    <row r="136" spans="2:10" x14ac:dyDescent="0.15">
      <c r="B136" s="564" t="s">
        <v>238</v>
      </c>
      <c r="C136" s="565" t="s">
        <v>391</v>
      </c>
      <c r="D136" s="565"/>
      <c r="E136" s="566">
        <f t="shared" ref="E136:E177" si="9">SUMIF($B$108:$B$129,B136,$G$108:$G$129)</f>
        <v>0</v>
      </c>
      <c r="F136" s="466"/>
      <c r="G136" s="563"/>
      <c r="H136" s="563"/>
      <c r="J136" s="466"/>
    </row>
    <row r="137" spans="2:10" x14ac:dyDescent="0.15">
      <c r="B137" s="567" t="s">
        <v>239</v>
      </c>
      <c r="C137" s="568" t="s">
        <v>7</v>
      </c>
      <c r="D137" s="568"/>
      <c r="E137" s="569">
        <f t="shared" si="9"/>
        <v>0</v>
      </c>
      <c r="F137" s="466"/>
      <c r="J137" s="466"/>
    </row>
    <row r="138" spans="2:10" x14ac:dyDescent="0.15">
      <c r="B138" s="570" t="s">
        <v>240</v>
      </c>
      <c r="C138" s="571" t="s">
        <v>392</v>
      </c>
      <c r="D138" s="571"/>
      <c r="E138" s="572">
        <f t="shared" si="9"/>
        <v>0</v>
      </c>
      <c r="F138" s="466"/>
    </row>
    <row r="139" spans="2:10" x14ac:dyDescent="0.15">
      <c r="B139" s="567" t="s">
        <v>241</v>
      </c>
      <c r="C139" s="568" t="s">
        <v>242</v>
      </c>
      <c r="D139" s="568"/>
      <c r="E139" s="569">
        <f t="shared" si="9"/>
        <v>0</v>
      </c>
      <c r="F139" s="466"/>
    </row>
    <row r="140" spans="2:10" x14ac:dyDescent="0.15">
      <c r="B140" s="570" t="s">
        <v>243</v>
      </c>
      <c r="C140" s="571" t="s">
        <v>393</v>
      </c>
      <c r="D140" s="571"/>
      <c r="E140" s="572">
        <f t="shared" si="9"/>
        <v>0</v>
      </c>
      <c r="F140" s="466"/>
    </row>
    <row r="141" spans="2:10" x14ac:dyDescent="0.15">
      <c r="B141" s="567" t="s">
        <v>244</v>
      </c>
      <c r="C141" s="568" t="s">
        <v>394</v>
      </c>
      <c r="D141" s="568"/>
      <c r="E141" s="569">
        <f t="shared" si="9"/>
        <v>0</v>
      </c>
      <c r="F141" s="466"/>
    </row>
    <row r="142" spans="2:10" ht="14.25" customHeight="1" x14ac:dyDescent="0.15">
      <c r="B142" s="570" t="s">
        <v>245</v>
      </c>
      <c r="C142" s="571" t="s">
        <v>395</v>
      </c>
      <c r="D142" s="571"/>
      <c r="E142" s="572">
        <f t="shared" si="9"/>
        <v>0</v>
      </c>
      <c r="F142" s="466"/>
    </row>
    <row r="143" spans="2:10" x14ac:dyDescent="0.15">
      <c r="B143" s="567" t="s">
        <v>246</v>
      </c>
      <c r="C143" s="568" t="s">
        <v>396</v>
      </c>
      <c r="D143" s="568"/>
      <c r="E143" s="569">
        <f t="shared" si="9"/>
        <v>0</v>
      </c>
      <c r="F143" s="466"/>
    </row>
    <row r="144" spans="2:10" x14ac:dyDescent="0.15">
      <c r="B144" s="570" t="s">
        <v>247</v>
      </c>
      <c r="C144" s="571" t="s">
        <v>397</v>
      </c>
      <c r="D144" s="571"/>
      <c r="E144" s="572">
        <f t="shared" si="9"/>
        <v>0</v>
      </c>
      <c r="F144" s="466"/>
    </row>
    <row r="145" spans="2:6" x14ac:dyDescent="0.15">
      <c r="B145" s="567" t="s">
        <v>248</v>
      </c>
      <c r="C145" s="568" t="s">
        <v>398</v>
      </c>
      <c r="D145" s="568"/>
      <c r="E145" s="569">
        <f t="shared" si="9"/>
        <v>0</v>
      </c>
      <c r="F145" s="466"/>
    </row>
    <row r="146" spans="2:6" x14ac:dyDescent="0.15">
      <c r="B146" s="570" t="s">
        <v>249</v>
      </c>
      <c r="C146" s="571" t="s">
        <v>10</v>
      </c>
      <c r="D146" s="571"/>
      <c r="E146" s="572">
        <f t="shared" si="9"/>
        <v>0</v>
      </c>
      <c r="F146" s="466"/>
    </row>
    <row r="147" spans="2:6" x14ac:dyDescent="0.15">
      <c r="B147" s="567" t="s">
        <v>250</v>
      </c>
      <c r="C147" s="568" t="s">
        <v>399</v>
      </c>
      <c r="D147" s="568"/>
      <c r="E147" s="569">
        <f t="shared" si="9"/>
        <v>0</v>
      </c>
      <c r="F147" s="466"/>
    </row>
    <row r="148" spans="2:6" x14ac:dyDescent="0.15">
      <c r="B148" s="570" t="s">
        <v>251</v>
      </c>
      <c r="C148" s="571" t="s">
        <v>400</v>
      </c>
      <c r="D148" s="571"/>
      <c r="E148" s="572">
        <f t="shared" si="9"/>
        <v>0</v>
      </c>
      <c r="F148" s="466"/>
    </row>
    <row r="149" spans="2:6" x14ac:dyDescent="0.15">
      <c r="B149" s="567" t="s">
        <v>252</v>
      </c>
      <c r="C149" s="568" t="s">
        <v>401</v>
      </c>
      <c r="D149" s="568"/>
      <c r="E149" s="569">
        <f t="shared" si="9"/>
        <v>0</v>
      </c>
      <c r="F149" s="466"/>
    </row>
    <row r="150" spans="2:6" x14ac:dyDescent="0.15">
      <c r="B150" s="570" t="s">
        <v>253</v>
      </c>
      <c r="C150" s="571" t="s">
        <v>402</v>
      </c>
      <c r="D150" s="571"/>
      <c r="E150" s="572">
        <f t="shared" si="9"/>
        <v>0</v>
      </c>
      <c r="F150" s="466"/>
    </row>
    <row r="151" spans="2:6" x14ac:dyDescent="0.15">
      <c r="B151" s="567" t="s">
        <v>254</v>
      </c>
      <c r="C151" s="568" t="s">
        <v>403</v>
      </c>
      <c r="D151" s="568"/>
      <c r="E151" s="569">
        <f t="shared" si="9"/>
        <v>0</v>
      </c>
      <c r="F151" s="466"/>
    </row>
    <row r="152" spans="2:6" x14ac:dyDescent="0.15">
      <c r="B152" s="570" t="s">
        <v>255</v>
      </c>
      <c r="C152" s="571" t="s">
        <v>404</v>
      </c>
      <c r="D152" s="571"/>
      <c r="E152" s="572">
        <f t="shared" si="9"/>
        <v>0</v>
      </c>
      <c r="F152" s="466"/>
    </row>
    <row r="153" spans="2:6" x14ac:dyDescent="0.15">
      <c r="B153" s="567" t="s">
        <v>256</v>
      </c>
      <c r="C153" s="568" t="s">
        <v>405</v>
      </c>
      <c r="D153" s="568"/>
      <c r="E153" s="569">
        <f t="shared" si="9"/>
        <v>0</v>
      </c>
      <c r="F153" s="466"/>
    </row>
    <row r="154" spans="2:6" x14ac:dyDescent="0.15">
      <c r="B154" s="570" t="s">
        <v>257</v>
      </c>
      <c r="C154" s="571" t="s">
        <v>406</v>
      </c>
      <c r="D154" s="571"/>
      <c r="E154" s="572">
        <f t="shared" si="9"/>
        <v>0</v>
      </c>
      <c r="F154" s="466"/>
    </row>
    <row r="155" spans="2:6" x14ac:dyDescent="0.15">
      <c r="B155" s="567" t="s">
        <v>258</v>
      </c>
      <c r="C155" s="568" t="s">
        <v>407</v>
      </c>
      <c r="D155" s="568"/>
      <c r="E155" s="569">
        <f t="shared" si="9"/>
        <v>0</v>
      </c>
      <c r="F155" s="466"/>
    </row>
    <row r="156" spans="2:6" x14ac:dyDescent="0.15">
      <c r="B156" s="570" t="s">
        <v>259</v>
      </c>
      <c r="C156" s="571" t="s">
        <v>408</v>
      </c>
      <c r="D156" s="571"/>
      <c r="E156" s="572">
        <f t="shared" si="9"/>
        <v>0</v>
      </c>
      <c r="F156" s="466"/>
    </row>
    <row r="157" spans="2:6" x14ac:dyDescent="0.15">
      <c r="B157" s="567" t="s">
        <v>260</v>
      </c>
      <c r="C157" s="568" t="s">
        <v>409</v>
      </c>
      <c r="D157" s="568"/>
      <c r="E157" s="569">
        <f t="shared" si="9"/>
        <v>0</v>
      </c>
      <c r="F157" s="466"/>
    </row>
    <row r="158" spans="2:6" x14ac:dyDescent="0.15">
      <c r="B158" s="570" t="s">
        <v>261</v>
      </c>
      <c r="C158" s="571" t="s">
        <v>262</v>
      </c>
      <c r="D158" s="571"/>
      <c r="E158" s="572">
        <f t="shared" si="9"/>
        <v>0</v>
      </c>
      <c r="F158" s="466"/>
    </row>
    <row r="159" spans="2:6" x14ac:dyDescent="0.15">
      <c r="B159" s="567" t="s">
        <v>263</v>
      </c>
      <c r="C159" s="568" t="s">
        <v>410</v>
      </c>
      <c r="D159" s="568"/>
      <c r="E159" s="569">
        <f t="shared" si="9"/>
        <v>0</v>
      </c>
      <c r="F159" s="466"/>
    </row>
    <row r="160" spans="2:6" x14ac:dyDescent="0.15">
      <c r="B160" s="570" t="s">
        <v>264</v>
      </c>
      <c r="C160" s="571" t="s">
        <v>531</v>
      </c>
      <c r="D160" s="571"/>
      <c r="E160" s="572">
        <f t="shared" si="9"/>
        <v>0</v>
      </c>
      <c r="F160" s="466"/>
    </row>
    <row r="161" spans="2:6" x14ac:dyDescent="0.15">
      <c r="B161" s="567" t="s">
        <v>265</v>
      </c>
      <c r="C161" s="568" t="s">
        <v>266</v>
      </c>
      <c r="D161" s="568"/>
      <c r="E161" s="569">
        <f t="shared" si="9"/>
        <v>0</v>
      </c>
      <c r="F161" s="466"/>
    </row>
    <row r="162" spans="2:6" x14ac:dyDescent="0.15">
      <c r="B162" s="570" t="s">
        <v>267</v>
      </c>
      <c r="C162" s="571" t="s">
        <v>268</v>
      </c>
      <c r="D162" s="571"/>
      <c r="E162" s="572">
        <f t="shared" si="9"/>
        <v>0</v>
      </c>
      <c r="F162" s="466"/>
    </row>
    <row r="163" spans="2:6" x14ac:dyDescent="0.15">
      <c r="B163" s="567" t="s">
        <v>269</v>
      </c>
      <c r="C163" s="568" t="s">
        <v>411</v>
      </c>
      <c r="D163" s="568"/>
      <c r="E163" s="569">
        <f t="shared" si="9"/>
        <v>0</v>
      </c>
      <c r="F163" s="466"/>
    </row>
    <row r="164" spans="2:6" x14ac:dyDescent="0.15">
      <c r="B164" s="570" t="s">
        <v>270</v>
      </c>
      <c r="C164" s="571" t="s">
        <v>412</v>
      </c>
      <c r="D164" s="571"/>
      <c r="E164" s="572">
        <f t="shared" si="9"/>
        <v>0</v>
      </c>
      <c r="F164" s="466"/>
    </row>
    <row r="165" spans="2:6" x14ac:dyDescent="0.15">
      <c r="B165" s="567" t="s">
        <v>271</v>
      </c>
      <c r="C165" s="568" t="s">
        <v>272</v>
      </c>
      <c r="D165" s="568"/>
      <c r="E165" s="569">
        <f t="shared" si="9"/>
        <v>0</v>
      </c>
      <c r="F165" s="466"/>
    </row>
    <row r="166" spans="2:6" x14ac:dyDescent="0.15">
      <c r="B166" s="570" t="s">
        <v>273</v>
      </c>
      <c r="C166" s="571" t="s">
        <v>413</v>
      </c>
      <c r="D166" s="571"/>
      <c r="E166" s="572">
        <f t="shared" si="9"/>
        <v>0</v>
      </c>
      <c r="F166" s="466"/>
    </row>
    <row r="167" spans="2:6" x14ac:dyDescent="0.15">
      <c r="B167" s="567" t="s">
        <v>275</v>
      </c>
      <c r="C167" s="568" t="s">
        <v>414</v>
      </c>
      <c r="D167" s="568"/>
      <c r="E167" s="569">
        <f t="shared" si="9"/>
        <v>0</v>
      </c>
      <c r="F167" s="466"/>
    </row>
    <row r="168" spans="2:6" x14ac:dyDescent="0.15">
      <c r="B168" s="570" t="s">
        <v>276</v>
      </c>
      <c r="C168" s="571" t="s">
        <v>415</v>
      </c>
      <c r="D168" s="571"/>
      <c r="E168" s="572">
        <f t="shared" si="9"/>
        <v>0</v>
      </c>
      <c r="F168" s="466"/>
    </row>
    <row r="169" spans="2:6" x14ac:dyDescent="0.15">
      <c r="B169" s="567" t="s">
        <v>277</v>
      </c>
      <c r="C169" s="568" t="s">
        <v>416</v>
      </c>
      <c r="D169" s="568"/>
      <c r="E169" s="569">
        <f t="shared" si="9"/>
        <v>0</v>
      </c>
      <c r="F169" s="466"/>
    </row>
    <row r="170" spans="2:6" x14ac:dyDescent="0.15">
      <c r="B170" s="570" t="s">
        <v>279</v>
      </c>
      <c r="C170" s="571" t="s">
        <v>417</v>
      </c>
      <c r="D170" s="571"/>
      <c r="E170" s="572">
        <f t="shared" si="9"/>
        <v>0</v>
      </c>
      <c r="F170" s="466"/>
    </row>
    <row r="171" spans="2:6" x14ac:dyDescent="0.15">
      <c r="B171" s="567" t="s">
        <v>281</v>
      </c>
      <c r="C171" s="568" t="s">
        <v>418</v>
      </c>
      <c r="D171" s="568"/>
      <c r="E171" s="569">
        <f t="shared" si="9"/>
        <v>0</v>
      </c>
      <c r="F171" s="466"/>
    </row>
    <row r="172" spans="2:6" x14ac:dyDescent="0.15">
      <c r="B172" s="570" t="s">
        <v>282</v>
      </c>
      <c r="C172" s="571" t="s">
        <v>419</v>
      </c>
      <c r="D172" s="571"/>
      <c r="E172" s="572">
        <f>SUMIF($B$108:$B$129,B172,$G$108:$G$129)</f>
        <v>0</v>
      </c>
      <c r="F172" s="466"/>
    </row>
    <row r="173" spans="2:6" x14ac:dyDescent="0.15">
      <c r="B173" s="567" t="s">
        <v>283</v>
      </c>
      <c r="C173" s="568" t="s">
        <v>420</v>
      </c>
      <c r="D173" s="568"/>
      <c r="E173" s="569">
        <f t="shared" si="9"/>
        <v>0</v>
      </c>
      <c r="F173" s="466"/>
    </row>
    <row r="174" spans="2:6" x14ac:dyDescent="0.15">
      <c r="B174" s="570" t="s">
        <v>284</v>
      </c>
      <c r="C174" s="571" t="s">
        <v>421</v>
      </c>
      <c r="D174" s="571"/>
      <c r="E174" s="572">
        <f t="shared" si="9"/>
        <v>0</v>
      </c>
      <c r="F174" s="466"/>
    </row>
    <row r="175" spans="2:6" x14ac:dyDescent="0.15">
      <c r="B175" s="567" t="s">
        <v>285</v>
      </c>
      <c r="C175" s="568" t="s">
        <v>478</v>
      </c>
      <c r="D175" s="568"/>
      <c r="E175" s="569">
        <f t="shared" si="9"/>
        <v>0</v>
      </c>
      <c r="F175" s="466"/>
    </row>
    <row r="176" spans="2:6" x14ac:dyDescent="0.15">
      <c r="B176" s="570" t="s">
        <v>291</v>
      </c>
      <c r="C176" s="571" t="s">
        <v>422</v>
      </c>
      <c r="D176" s="571"/>
      <c r="E176" s="572">
        <f t="shared" si="9"/>
        <v>0</v>
      </c>
      <c r="F176" s="466"/>
    </row>
    <row r="177" spans="2:6" x14ac:dyDescent="0.15">
      <c r="B177" s="573" t="s">
        <v>292</v>
      </c>
      <c r="C177" s="574" t="s">
        <v>423</v>
      </c>
      <c r="D177" s="574"/>
      <c r="E177" s="575">
        <f t="shared" si="9"/>
        <v>0</v>
      </c>
      <c r="F177" s="466"/>
    </row>
  </sheetData>
  <sheetProtection sheet="1" objects="1" scenarios="1"/>
  <mergeCells count="22">
    <mergeCell ref="B134:D135"/>
    <mergeCell ref="E20:F20"/>
    <mergeCell ref="B119:D119"/>
    <mergeCell ref="E21:F21"/>
    <mergeCell ref="B129:D129"/>
    <mergeCell ref="B113:D113"/>
    <mergeCell ref="B109:D109"/>
    <mergeCell ref="E134:E135"/>
    <mergeCell ref="E106:G106"/>
    <mergeCell ref="B106:D107"/>
    <mergeCell ref="B45:D46"/>
    <mergeCell ref="C115:D115"/>
    <mergeCell ref="G7:H7"/>
    <mergeCell ref="E45:F45"/>
    <mergeCell ref="H106:I106"/>
    <mergeCell ref="D7:F7"/>
    <mergeCell ref="B20:D21"/>
    <mergeCell ref="G69:M69"/>
    <mergeCell ref="E34:F34"/>
    <mergeCell ref="E35:F35"/>
    <mergeCell ref="B34:D35"/>
    <mergeCell ref="E46:F46"/>
  </mergeCells>
  <phoneticPr fontId="2"/>
  <pageMargins left="0.43307086614173229" right="0.43307086614173229" top="0.47244094488188981" bottom="0.59055118110236227" header="0.51181102362204722" footer="0.51181102362204722"/>
  <pageSetup paperSize="9" scale="66" fitToHeight="2" orientation="portrait" r:id="rId1"/>
  <headerFooter alignWithMargins="0"/>
  <rowBreaks count="1" manualBreakCount="1">
    <brk id="91" min="1" max="12" man="1"/>
  </rowBreaks>
  <ignoredErrors>
    <ignoredError sqref="B136:B171 B172:B177 B120:B123 B110 B109:D109 B111:D113 C110:D110 B114:D114 B127:D128 C120:D123 D108 B116:D116 B119:D119 C117:D117 B118 D118 D124 D125 D126 B115:C115"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CFF"/>
  </sheetPr>
  <dimension ref="B1:K50"/>
  <sheetViews>
    <sheetView workbookViewId="0">
      <pane xSplit="3" ySplit="6" topLeftCell="D21" activePane="bottomRight" state="frozen"/>
      <selection pane="topRight" activeCell="D1" sqref="D1"/>
      <selection pane="bottomLeft" activeCell="A7" sqref="A7"/>
      <selection pane="bottomRight"/>
    </sheetView>
  </sheetViews>
  <sheetFormatPr defaultColWidth="9" defaultRowHeight="13.5" x14ac:dyDescent="0.15"/>
  <cols>
    <col min="1" max="1" width="2.625" style="6" customWidth="1"/>
    <col min="2" max="2" width="3.625" style="6" customWidth="1"/>
    <col min="3" max="3" width="22.875" style="6" bestFit="1" customWidth="1"/>
    <col min="4" max="8" width="10.125" style="6" customWidth="1"/>
    <col min="9" max="9" width="10.375" style="6" bestFit="1" customWidth="1"/>
    <col min="10" max="11" width="10.125" style="6" customWidth="1"/>
    <col min="12" max="16384" width="9" style="6"/>
  </cols>
  <sheetData>
    <row r="1" spans="2:11" ht="20.100000000000001" customHeight="1" x14ac:dyDescent="0.15"/>
    <row r="2" spans="2:11" ht="20.100000000000001" customHeight="1" x14ac:dyDescent="0.15">
      <c r="B2" s="11" t="s">
        <v>114</v>
      </c>
    </row>
    <row r="3" spans="2:11" ht="20.100000000000001" customHeight="1" x14ac:dyDescent="0.15">
      <c r="D3" s="215"/>
      <c r="E3" s="215"/>
      <c r="F3" s="215"/>
      <c r="G3" s="215"/>
      <c r="H3" s="215"/>
      <c r="I3" s="215"/>
      <c r="J3" s="215"/>
      <c r="K3" s="215"/>
    </row>
    <row r="4" spans="2:11" ht="20.100000000000001" customHeight="1" x14ac:dyDescent="0.15">
      <c r="B4" s="858" t="s">
        <v>293</v>
      </c>
      <c r="C4" s="859"/>
      <c r="D4" s="855" t="s">
        <v>115</v>
      </c>
      <c r="E4" s="855" t="s">
        <v>116</v>
      </c>
      <c r="F4" s="855" t="s">
        <v>117</v>
      </c>
      <c r="G4" s="855" t="s">
        <v>234</v>
      </c>
      <c r="H4" s="855" t="s">
        <v>118</v>
      </c>
      <c r="I4" s="855" t="s">
        <v>119</v>
      </c>
      <c r="J4" s="853" t="s">
        <v>120</v>
      </c>
      <c r="K4" s="853" t="s">
        <v>121</v>
      </c>
    </row>
    <row r="5" spans="2:11" ht="20.100000000000001" customHeight="1" x14ac:dyDescent="0.15">
      <c r="B5" s="860"/>
      <c r="C5" s="859"/>
      <c r="D5" s="855"/>
      <c r="E5" s="855"/>
      <c r="F5" s="855"/>
      <c r="G5" s="855"/>
      <c r="H5" s="855"/>
      <c r="I5" s="855"/>
      <c r="J5" s="854"/>
      <c r="K5" s="854"/>
    </row>
    <row r="6" spans="2:11" ht="20.100000000000001" customHeight="1" x14ac:dyDescent="0.15">
      <c r="B6" s="861"/>
      <c r="C6" s="862"/>
      <c r="D6" s="804"/>
      <c r="E6" s="804"/>
      <c r="F6" s="804"/>
      <c r="G6" s="804"/>
      <c r="H6" s="804"/>
      <c r="I6" s="804"/>
      <c r="J6" s="854"/>
      <c r="K6" s="854"/>
    </row>
    <row r="7" spans="2:11" ht="20.100000000000001" customHeight="1" x14ac:dyDescent="0.15">
      <c r="B7" s="235" t="s">
        <v>238</v>
      </c>
      <c r="C7" s="233" t="s">
        <v>391</v>
      </c>
      <c r="D7" s="236">
        <v>0.48497312748161764</v>
      </c>
      <c r="E7" s="236">
        <v>0.51502687251838242</v>
      </c>
      <c r="F7" s="236">
        <v>0.43096909285172624</v>
      </c>
      <c r="G7" s="236">
        <v>0.30900094242224935</v>
      </c>
      <c r="H7" s="236">
        <v>0.14360582857172571</v>
      </c>
      <c r="I7" s="236">
        <v>1.4340638539268454E-2</v>
      </c>
      <c r="J7" s="237">
        <v>0.18268366036193209</v>
      </c>
      <c r="K7" s="237">
        <v>6.3389321193757162E-2</v>
      </c>
    </row>
    <row r="8" spans="2:11" ht="20.100000000000001" customHeight="1" x14ac:dyDescent="0.15">
      <c r="B8" s="316" t="s">
        <v>239</v>
      </c>
      <c r="C8" s="291" t="s">
        <v>7</v>
      </c>
      <c r="D8" s="317">
        <v>0.44280248034713099</v>
      </c>
      <c r="E8" s="317">
        <v>0.55719751965286901</v>
      </c>
      <c r="F8" s="317">
        <v>0.53460412385692779</v>
      </c>
      <c r="G8" s="317">
        <v>0.35859199546052756</v>
      </c>
      <c r="H8" s="317">
        <v>0.18213469294067491</v>
      </c>
      <c r="I8" s="317">
        <v>1.4736283910034582E-3</v>
      </c>
      <c r="J8" s="318">
        <v>0.14806840156780304</v>
      </c>
      <c r="K8" s="318">
        <v>4.4834513026776768E-2</v>
      </c>
    </row>
    <row r="9" spans="2:11" ht="20.100000000000001" customHeight="1" x14ac:dyDescent="0.15">
      <c r="B9" s="238" t="s">
        <v>240</v>
      </c>
      <c r="C9" s="234" t="s">
        <v>392</v>
      </c>
      <c r="D9" s="239">
        <v>0.97867225291969506</v>
      </c>
      <c r="E9" s="239">
        <v>2.1327747080304937E-2</v>
      </c>
      <c r="F9" s="239">
        <v>0.45595121687650231</v>
      </c>
      <c r="G9" s="239">
        <v>0.29334627717813427</v>
      </c>
      <c r="H9" s="239">
        <v>0.22407697716635236</v>
      </c>
      <c r="I9" s="307">
        <v>-2.287879023206443E-5</v>
      </c>
      <c r="J9" s="240">
        <v>3.8647676524200578E-2</v>
      </c>
      <c r="K9" s="240">
        <v>3.8366261403878728E-2</v>
      </c>
    </row>
    <row r="10" spans="2:11" ht="20.100000000000001" customHeight="1" x14ac:dyDescent="0.15">
      <c r="B10" s="316" t="s">
        <v>241</v>
      </c>
      <c r="C10" s="291" t="s">
        <v>242</v>
      </c>
      <c r="D10" s="317">
        <v>0.72008168162646347</v>
      </c>
      <c r="E10" s="317">
        <v>0.27991831837353653</v>
      </c>
      <c r="F10" s="317">
        <v>0.30689192332955362</v>
      </c>
      <c r="G10" s="317">
        <v>0.22847615000404795</v>
      </c>
      <c r="H10" s="317">
        <v>0.13693994959002814</v>
      </c>
      <c r="I10" s="319">
        <v>0.11878249552818533</v>
      </c>
      <c r="J10" s="318">
        <v>4.3580366663806297E-2</v>
      </c>
      <c r="K10" s="318">
        <v>3.9793271937870675E-2</v>
      </c>
    </row>
    <row r="11" spans="2:11" ht="20.100000000000001" customHeight="1" x14ac:dyDescent="0.15">
      <c r="B11" s="238" t="s">
        <v>243</v>
      </c>
      <c r="C11" s="234" t="s">
        <v>393</v>
      </c>
      <c r="D11" s="239">
        <v>0.96311389500985867</v>
      </c>
      <c r="E11" s="239">
        <v>3.6886104990141333E-2</v>
      </c>
      <c r="F11" s="239">
        <v>0.43458042217437315</v>
      </c>
      <c r="G11" s="239">
        <v>0.32635080212988227</v>
      </c>
      <c r="H11" s="239">
        <v>0.38495399688200294</v>
      </c>
      <c r="I11" s="307">
        <v>1.3915979709374308E-2</v>
      </c>
      <c r="J11" s="240">
        <v>0.1887668646296371</v>
      </c>
      <c r="K11" s="240">
        <v>0.1623733870999382</v>
      </c>
    </row>
    <row r="12" spans="2:11" ht="20.100000000000001" customHeight="1" x14ac:dyDescent="0.15">
      <c r="B12" s="316" t="s">
        <v>244</v>
      </c>
      <c r="C12" s="320" t="s">
        <v>394</v>
      </c>
      <c r="D12" s="317">
        <v>0.92151604103116713</v>
      </c>
      <c r="E12" s="317">
        <v>7.8483958968832868E-2</v>
      </c>
      <c r="F12" s="317">
        <v>0.41653864090279041</v>
      </c>
      <c r="G12" s="317">
        <v>0.30743167263043114</v>
      </c>
      <c r="H12" s="317">
        <v>0.29392886446511468</v>
      </c>
      <c r="I12" s="319">
        <v>1.5449767247199724E-3</v>
      </c>
      <c r="J12" s="318">
        <v>0.1132908450656893</v>
      </c>
      <c r="K12" s="318">
        <v>9.7263389517320248E-2</v>
      </c>
    </row>
    <row r="13" spans="2:11" ht="20.100000000000001" customHeight="1" x14ac:dyDescent="0.15">
      <c r="B13" s="238" t="s">
        <v>245</v>
      </c>
      <c r="C13" s="234" t="s">
        <v>395</v>
      </c>
      <c r="D13" s="239">
        <v>0.98157785100797246</v>
      </c>
      <c r="E13" s="239">
        <v>1.8422148992027543E-2</v>
      </c>
      <c r="F13" s="239">
        <v>0.42862965120435348</v>
      </c>
      <c r="G13" s="239">
        <v>0.2517841576737988</v>
      </c>
      <c r="H13" s="239">
        <v>9.8124015152063648E-2</v>
      </c>
      <c r="I13" s="307">
        <v>8.9649209165225639E-3</v>
      </c>
      <c r="J13" s="240">
        <v>2.5938092591398915E-2</v>
      </c>
      <c r="K13" s="240">
        <v>2.5446042054434709E-2</v>
      </c>
    </row>
    <row r="14" spans="2:11" ht="20.100000000000001" customHeight="1" x14ac:dyDescent="0.15">
      <c r="B14" s="316" t="s">
        <v>246</v>
      </c>
      <c r="C14" s="291" t="s">
        <v>396</v>
      </c>
      <c r="D14" s="317">
        <v>0.96969753873079001</v>
      </c>
      <c r="E14" s="317">
        <v>3.030246126920999E-2</v>
      </c>
      <c r="F14" s="317">
        <v>0.46567562238205162</v>
      </c>
      <c r="G14" s="317">
        <v>0.29396310821550287</v>
      </c>
      <c r="H14" s="317">
        <v>0.12209150046906464</v>
      </c>
      <c r="I14" s="319">
        <v>1.4953422313630244E-2</v>
      </c>
      <c r="J14" s="318">
        <v>2.7387001232913002E-2</v>
      </c>
      <c r="K14" s="318">
        <v>2.7387001232913002E-2</v>
      </c>
    </row>
    <row r="15" spans="2:11" ht="20.100000000000001" customHeight="1" x14ac:dyDescent="0.15">
      <c r="B15" s="238" t="s">
        <v>247</v>
      </c>
      <c r="C15" s="234" t="s">
        <v>397</v>
      </c>
      <c r="D15" s="239">
        <v>0.95617471106525764</v>
      </c>
      <c r="E15" s="239">
        <v>4.3825288934742357E-2</v>
      </c>
      <c r="F15" s="239">
        <v>0.41877744639858616</v>
      </c>
      <c r="G15" s="239">
        <v>0.30113655689436236</v>
      </c>
      <c r="H15" s="239">
        <v>0.20914015501734487</v>
      </c>
      <c r="I15" s="307">
        <v>3.0829070690192523E-3</v>
      </c>
      <c r="J15" s="240">
        <v>4.9691110954033745E-2</v>
      </c>
      <c r="K15" s="240">
        <v>4.7393516521888938E-2</v>
      </c>
    </row>
    <row r="16" spans="2:11" ht="20.100000000000001" customHeight="1" x14ac:dyDescent="0.15">
      <c r="B16" s="316" t="s">
        <v>248</v>
      </c>
      <c r="C16" s="291" t="s">
        <v>398</v>
      </c>
      <c r="D16" s="317">
        <v>0.58707003901214039</v>
      </c>
      <c r="E16" s="317">
        <v>0.41292996098785961</v>
      </c>
      <c r="F16" s="317">
        <v>0.47973016781780581</v>
      </c>
      <c r="G16" s="317">
        <v>0.31738360618241707</v>
      </c>
      <c r="H16" s="317">
        <v>0.26551631136469478</v>
      </c>
      <c r="I16" s="319">
        <v>3.3554994571740443E-4</v>
      </c>
      <c r="J16" s="318">
        <v>5.3904142546463675E-2</v>
      </c>
      <c r="K16" s="318">
        <v>5.2278628520257088E-2</v>
      </c>
    </row>
    <row r="17" spans="2:11" ht="20.100000000000001" customHeight="1" x14ac:dyDescent="0.15">
      <c r="B17" s="238" t="s">
        <v>249</v>
      </c>
      <c r="C17" s="241" t="s">
        <v>10</v>
      </c>
      <c r="D17" s="239">
        <v>0.94715666755529648</v>
      </c>
      <c r="E17" s="239">
        <v>5.2843332444703517E-2</v>
      </c>
      <c r="F17" s="239">
        <v>0.49810944788381695</v>
      </c>
      <c r="G17" s="239">
        <v>0.34742630796522667</v>
      </c>
      <c r="H17" s="239">
        <v>0.48976715870259541</v>
      </c>
      <c r="I17" s="307">
        <v>4.6790942646863749E-5</v>
      </c>
      <c r="J17" s="240">
        <v>0.28071620719959489</v>
      </c>
      <c r="K17" s="240">
        <v>0.21441639946903729</v>
      </c>
    </row>
    <row r="18" spans="2:11" ht="20.100000000000001" customHeight="1" x14ac:dyDescent="0.15">
      <c r="B18" s="316" t="s">
        <v>250</v>
      </c>
      <c r="C18" s="291" t="s">
        <v>399</v>
      </c>
      <c r="D18" s="317">
        <v>0.94049358371489189</v>
      </c>
      <c r="E18" s="317">
        <v>5.950641628510811E-2</v>
      </c>
      <c r="F18" s="317">
        <v>0.38175430501396013</v>
      </c>
      <c r="G18" s="317">
        <v>0.31209167025487389</v>
      </c>
      <c r="H18" s="317">
        <v>0.27224774139349101</v>
      </c>
      <c r="I18" s="319">
        <v>-5.8996113058726032E-5</v>
      </c>
      <c r="J18" s="318">
        <v>6.5468278556788453E-2</v>
      </c>
      <c r="K18" s="318">
        <v>6.3569698478641593E-2</v>
      </c>
    </row>
    <row r="19" spans="2:11" ht="20.100000000000001" customHeight="1" x14ac:dyDescent="0.15">
      <c r="B19" s="238" t="s">
        <v>251</v>
      </c>
      <c r="C19" s="234" t="s">
        <v>400</v>
      </c>
      <c r="D19" s="239">
        <v>0.99884482632975247</v>
      </c>
      <c r="E19" s="239">
        <v>1.1551736702475335E-3</v>
      </c>
      <c r="F19" s="239">
        <v>0.21769064552561501</v>
      </c>
      <c r="G19" s="239">
        <v>0.17962033813596487</v>
      </c>
      <c r="H19" s="239">
        <v>0.11099174626818137</v>
      </c>
      <c r="I19" s="239">
        <v>8.313427724544563E-4</v>
      </c>
      <c r="J19" s="240">
        <v>2.1436673616232096E-2</v>
      </c>
      <c r="K19" s="240">
        <v>2.1436673616232096E-2</v>
      </c>
    </row>
    <row r="20" spans="2:11" ht="20.100000000000001" customHeight="1" x14ac:dyDescent="0.15">
      <c r="B20" s="316" t="s">
        <v>252</v>
      </c>
      <c r="C20" s="291" t="s">
        <v>401</v>
      </c>
      <c r="D20" s="317">
        <v>0.70333121943965027</v>
      </c>
      <c r="E20" s="317">
        <v>0.29666878056034973</v>
      </c>
      <c r="F20" s="317">
        <v>0.51962090201602962</v>
      </c>
      <c r="G20" s="317">
        <v>0.38840773820077162</v>
      </c>
      <c r="H20" s="317">
        <v>0.15273993827423962</v>
      </c>
      <c r="I20" s="317">
        <v>1.1584012348798398E-3</v>
      </c>
      <c r="J20" s="318">
        <v>4.3377743528068953E-2</v>
      </c>
      <c r="K20" s="318">
        <v>3.6793492253664635E-2</v>
      </c>
    </row>
    <row r="21" spans="2:11" ht="20.100000000000001" customHeight="1" x14ac:dyDescent="0.15">
      <c r="B21" s="238" t="s">
        <v>253</v>
      </c>
      <c r="C21" s="241" t="s">
        <v>402</v>
      </c>
      <c r="D21" s="239">
        <v>0.74486976514693959</v>
      </c>
      <c r="E21" s="239">
        <v>0.25513023485306041</v>
      </c>
      <c r="F21" s="239">
        <v>0.49862130277289046</v>
      </c>
      <c r="G21" s="239">
        <v>0.39769975861441031</v>
      </c>
      <c r="H21" s="239">
        <v>0.16905512329827732</v>
      </c>
      <c r="I21" s="239">
        <v>6.1512454691284857E-5</v>
      </c>
      <c r="J21" s="240">
        <v>3.0016758385882872E-2</v>
      </c>
      <c r="K21" s="240">
        <v>2.9756635128785635E-2</v>
      </c>
    </row>
    <row r="22" spans="2:11" ht="20.100000000000001" customHeight="1" x14ac:dyDescent="0.15">
      <c r="B22" s="316" t="s">
        <v>254</v>
      </c>
      <c r="C22" s="291" t="s">
        <v>403</v>
      </c>
      <c r="D22" s="317">
        <v>0.97591571384498166</v>
      </c>
      <c r="E22" s="317">
        <v>2.4084286155018342E-2</v>
      </c>
      <c r="F22" s="317">
        <v>0.494335191124402</v>
      </c>
      <c r="G22" s="317">
        <v>0.38297432622702127</v>
      </c>
      <c r="H22" s="317">
        <v>0.34669148832735652</v>
      </c>
      <c r="I22" s="317">
        <v>3.5183776568434081E-5</v>
      </c>
      <c r="J22" s="318">
        <v>6.3806195453795789E-2</v>
      </c>
      <c r="K22" s="318">
        <v>6.3295064382069791E-2</v>
      </c>
    </row>
    <row r="23" spans="2:11" ht="20.100000000000001" customHeight="1" x14ac:dyDescent="0.15">
      <c r="B23" s="238" t="s">
        <v>255</v>
      </c>
      <c r="C23" s="234" t="s">
        <v>404</v>
      </c>
      <c r="D23" s="239">
        <v>0.90034210039033169</v>
      </c>
      <c r="E23" s="239">
        <v>9.965789960966831E-2</v>
      </c>
      <c r="F23" s="239">
        <v>0.429238991765091</v>
      </c>
      <c r="G23" s="239">
        <v>0.2604908087409909</v>
      </c>
      <c r="H23" s="239">
        <v>0.13297924377921472</v>
      </c>
      <c r="I23" s="239">
        <v>2.7110628945732694E-4</v>
      </c>
      <c r="J23" s="240">
        <v>1.8634379498455676E-2</v>
      </c>
      <c r="K23" s="240">
        <v>1.8436141418684868E-2</v>
      </c>
    </row>
    <row r="24" spans="2:11" ht="20.100000000000001" customHeight="1" x14ac:dyDescent="0.15">
      <c r="B24" s="316" t="s">
        <v>256</v>
      </c>
      <c r="C24" s="291" t="s">
        <v>405</v>
      </c>
      <c r="D24" s="317">
        <v>0.59538834733224344</v>
      </c>
      <c r="E24" s="317">
        <v>0.40461165266775656</v>
      </c>
      <c r="F24" s="317">
        <v>0.4095040617316974</v>
      </c>
      <c r="G24" s="317">
        <v>0.2723042850213514</v>
      </c>
      <c r="H24" s="317">
        <v>0.13747430727947177</v>
      </c>
      <c r="I24" s="317">
        <v>1.0613373780053059E-4</v>
      </c>
      <c r="J24" s="318">
        <v>1.7677784568744793E-2</v>
      </c>
      <c r="K24" s="318">
        <v>1.7674261694179478E-2</v>
      </c>
    </row>
    <row r="25" spans="2:11" ht="20.100000000000001" customHeight="1" x14ac:dyDescent="0.15">
      <c r="B25" s="238" t="s">
        <v>257</v>
      </c>
      <c r="C25" s="234" t="s">
        <v>406</v>
      </c>
      <c r="D25" s="239">
        <v>0.90780033143704586</v>
      </c>
      <c r="E25" s="239">
        <v>9.219966856295414E-2</v>
      </c>
      <c r="F25" s="239">
        <v>0.35708810292851784</v>
      </c>
      <c r="G25" s="239">
        <v>0.25384927755881792</v>
      </c>
      <c r="H25" s="239">
        <v>0.25873265751935293</v>
      </c>
      <c r="I25" s="239">
        <v>1.1627722365989711E-2</v>
      </c>
      <c r="J25" s="240">
        <v>5.2110703117990383E-2</v>
      </c>
      <c r="K25" s="240">
        <v>5.1186888192960883E-2</v>
      </c>
    </row>
    <row r="26" spans="2:11" ht="20.100000000000001" customHeight="1" x14ac:dyDescent="0.15">
      <c r="B26" s="316" t="s">
        <v>258</v>
      </c>
      <c r="C26" s="291" t="s">
        <v>407</v>
      </c>
      <c r="D26" s="317">
        <v>0.9988585604596899</v>
      </c>
      <c r="E26" s="317">
        <v>1.1414395403100963E-3</v>
      </c>
      <c r="F26" s="317">
        <v>0.38341814766787519</v>
      </c>
      <c r="G26" s="317">
        <v>0.33646458695752468</v>
      </c>
      <c r="H26" s="317">
        <v>0.26433591634432824</v>
      </c>
      <c r="I26" s="317">
        <v>8.2111444751532658E-3</v>
      </c>
      <c r="J26" s="318">
        <v>4.9526315941746481E-2</v>
      </c>
      <c r="K26" s="318">
        <v>4.9526315941746481E-2</v>
      </c>
    </row>
    <row r="27" spans="2:11" ht="20.100000000000001" customHeight="1" x14ac:dyDescent="0.15">
      <c r="B27" s="238" t="s">
        <v>259</v>
      </c>
      <c r="C27" s="241" t="s">
        <v>408</v>
      </c>
      <c r="D27" s="239">
        <v>0.98764695971698024</v>
      </c>
      <c r="E27" s="239">
        <v>1.2353040283019756E-2</v>
      </c>
      <c r="F27" s="239">
        <v>0.28046866300448658</v>
      </c>
      <c r="G27" s="239">
        <v>0.19630805201462714</v>
      </c>
      <c r="H27" s="239">
        <v>0.15081518960214299</v>
      </c>
      <c r="I27" s="239">
        <v>3.8430583613528481E-3</v>
      </c>
      <c r="J27" s="240">
        <v>3.2986202332957772E-2</v>
      </c>
      <c r="K27" s="240">
        <v>3.2090960933524676E-2</v>
      </c>
    </row>
    <row r="28" spans="2:11" ht="20.100000000000001" customHeight="1" x14ac:dyDescent="0.15">
      <c r="B28" s="316" t="s">
        <v>260</v>
      </c>
      <c r="C28" s="291" t="s">
        <v>409</v>
      </c>
      <c r="D28" s="317">
        <v>0.75089138238667807</v>
      </c>
      <c r="E28" s="317">
        <v>0.24910861761332193</v>
      </c>
      <c r="F28" s="317">
        <v>0.27291624554397009</v>
      </c>
      <c r="G28" s="317">
        <v>0.20087275692207293</v>
      </c>
      <c r="H28" s="317">
        <v>0.21831621791030761</v>
      </c>
      <c r="I28" s="317">
        <v>2.1548787598684173E-4</v>
      </c>
      <c r="J28" s="318">
        <v>3.6764866499078834E-2</v>
      </c>
      <c r="K28" s="318">
        <v>3.6186173497441569E-2</v>
      </c>
    </row>
    <row r="29" spans="2:11" ht="20.100000000000001" customHeight="1" x14ac:dyDescent="0.15">
      <c r="B29" s="238" t="s">
        <v>261</v>
      </c>
      <c r="C29" s="234" t="s">
        <v>262</v>
      </c>
      <c r="D29" s="239">
        <v>0.82412986886354889</v>
      </c>
      <c r="E29" s="239">
        <v>0.17587013113645111</v>
      </c>
      <c r="F29" s="239">
        <v>0.44430979066500775</v>
      </c>
      <c r="G29" s="239">
        <v>0.3108596407406507</v>
      </c>
      <c r="H29" s="239">
        <v>0.37912586965748124</v>
      </c>
      <c r="I29" s="239">
        <v>8.6840905953482744E-3</v>
      </c>
      <c r="J29" s="240">
        <v>0.12044413479722728</v>
      </c>
      <c r="K29" s="240">
        <v>9.5756263911887546E-2</v>
      </c>
    </row>
    <row r="30" spans="2:11" ht="20.100000000000001" customHeight="1" x14ac:dyDescent="0.15">
      <c r="B30" s="316" t="s">
        <v>263</v>
      </c>
      <c r="C30" s="291" t="s">
        <v>410</v>
      </c>
      <c r="D30" s="317">
        <v>0</v>
      </c>
      <c r="E30" s="317">
        <v>1</v>
      </c>
      <c r="F30" s="317">
        <v>0.49244149728409231</v>
      </c>
      <c r="G30" s="317">
        <v>0.37937105187285036</v>
      </c>
      <c r="H30" s="317">
        <v>0.29066878918730044</v>
      </c>
      <c r="I30" s="317">
        <v>0</v>
      </c>
      <c r="J30" s="318">
        <v>7.236394997814212E-2</v>
      </c>
      <c r="K30" s="318">
        <v>5.673147399611967E-2</v>
      </c>
    </row>
    <row r="31" spans="2:11" ht="20.100000000000001" customHeight="1" x14ac:dyDescent="0.15">
      <c r="B31" s="238" t="s">
        <v>264</v>
      </c>
      <c r="C31" s="234" t="s">
        <v>531</v>
      </c>
      <c r="D31" s="239">
        <v>6.6712332131019028E-2</v>
      </c>
      <c r="E31" s="239">
        <v>0.93328766786898099</v>
      </c>
      <c r="F31" s="239">
        <v>0.44269575111096843</v>
      </c>
      <c r="G31" s="307">
        <v>0.23116410925576059</v>
      </c>
      <c r="H31" s="239">
        <v>2.8514701964921819E-2</v>
      </c>
      <c r="I31" s="239">
        <v>2.8287444436256921E-2</v>
      </c>
      <c r="J31" s="240">
        <v>3.3944819799207001E-3</v>
      </c>
      <c r="K31" s="240">
        <v>3.3944819799207001E-3</v>
      </c>
    </row>
    <row r="32" spans="2:11" ht="20.100000000000001" customHeight="1" x14ac:dyDescent="0.15">
      <c r="B32" s="316" t="s">
        <v>265</v>
      </c>
      <c r="C32" s="320" t="s">
        <v>266</v>
      </c>
      <c r="D32" s="317">
        <v>8.2279449854292126E-5</v>
      </c>
      <c r="E32" s="317">
        <v>0.99991772055014572</v>
      </c>
      <c r="F32" s="317">
        <v>0.49878763561844147</v>
      </c>
      <c r="G32" s="317">
        <v>0.29802446044155551</v>
      </c>
      <c r="H32" s="317">
        <v>0.20138775458137487</v>
      </c>
      <c r="I32" s="317">
        <v>9.4175028056908434E-3</v>
      </c>
      <c r="J32" s="318">
        <v>3.3079550466511967E-2</v>
      </c>
      <c r="K32" s="318">
        <v>3.3079550466511967E-2</v>
      </c>
    </row>
    <row r="33" spans="2:11" ht="20.100000000000001" customHeight="1" x14ac:dyDescent="0.15">
      <c r="B33" s="238" t="s">
        <v>267</v>
      </c>
      <c r="C33" s="234" t="s">
        <v>268</v>
      </c>
      <c r="D33" s="239">
        <v>0.21280887922629763</v>
      </c>
      <c r="E33" s="239">
        <v>0.78719112077370235</v>
      </c>
      <c r="F33" s="239">
        <v>0.6350229623714434</v>
      </c>
      <c r="G33" s="239">
        <v>0.48392579443784645</v>
      </c>
      <c r="H33" s="239">
        <v>0.37386549830260335</v>
      </c>
      <c r="I33" s="239">
        <v>1.0931799947435778E-3</v>
      </c>
      <c r="J33" s="240">
        <v>8.0897533979351066E-2</v>
      </c>
      <c r="K33" s="240">
        <v>7.6221375945862563E-2</v>
      </c>
    </row>
    <row r="34" spans="2:11" ht="20.100000000000001" customHeight="1" x14ac:dyDescent="0.15">
      <c r="B34" s="316" t="s">
        <v>269</v>
      </c>
      <c r="C34" s="291" t="s">
        <v>411</v>
      </c>
      <c r="D34" s="317">
        <v>0.18330786699560467</v>
      </c>
      <c r="E34" s="317">
        <v>0.81669213300439536</v>
      </c>
      <c r="F34" s="317">
        <v>0.67816399977099717</v>
      </c>
      <c r="G34" s="317">
        <v>0.51514475313354136</v>
      </c>
      <c r="H34" s="317">
        <v>0.47308124427896475</v>
      </c>
      <c r="I34" s="317">
        <v>0.11163093630507682</v>
      </c>
      <c r="J34" s="318">
        <v>0.15677606869330013</v>
      </c>
      <c r="K34" s="318">
        <v>0.14266536055604026</v>
      </c>
    </row>
    <row r="35" spans="2:11" ht="20.100000000000001" customHeight="1" x14ac:dyDescent="0.15">
      <c r="B35" s="238" t="s">
        <v>270</v>
      </c>
      <c r="C35" s="234" t="s">
        <v>412</v>
      </c>
      <c r="D35" s="239">
        <v>0.26767176763964989</v>
      </c>
      <c r="E35" s="239">
        <v>0.73232823236035016</v>
      </c>
      <c r="F35" s="239">
        <v>0.63110881308767197</v>
      </c>
      <c r="G35" s="239">
        <v>0.53626531912243192</v>
      </c>
      <c r="H35" s="239">
        <v>0.45337668203385029</v>
      </c>
      <c r="I35" s="239">
        <v>4.6032779652097795E-2</v>
      </c>
      <c r="J35" s="240">
        <v>6.9703461357718585E-2</v>
      </c>
      <c r="K35" s="240">
        <v>6.7133793522411611E-2</v>
      </c>
    </row>
    <row r="36" spans="2:11" ht="20.100000000000001" customHeight="1" x14ac:dyDescent="0.15">
      <c r="B36" s="316" t="s">
        <v>271</v>
      </c>
      <c r="C36" s="291" t="s">
        <v>272</v>
      </c>
      <c r="D36" s="317">
        <v>8.5069236286079514E-2</v>
      </c>
      <c r="E36" s="317">
        <v>0.91493076371392046</v>
      </c>
      <c r="F36" s="317">
        <v>0.83958159951872524</v>
      </c>
      <c r="G36" s="317">
        <v>0.42476566024653611</v>
      </c>
      <c r="H36" s="317">
        <v>3.6373233799650587E-2</v>
      </c>
      <c r="I36" s="317">
        <v>0.27060394531933046</v>
      </c>
      <c r="J36" s="318">
        <v>8.2761223645186014E-3</v>
      </c>
      <c r="K36" s="318">
        <v>6.7902781089804838E-3</v>
      </c>
    </row>
    <row r="37" spans="2:11" ht="20.100000000000001" customHeight="1" x14ac:dyDescent="0.15">
      <c r="B37" s="238" t="s">
        <v>273</v>
      </c>
      <c r="C37" s="241" t="s">
        <v>413</v>
      </c>
      <c r="D37" s="239">
        <v>0.24420275763716229</v>
      </c>
      <c r="E37" s="239">
        <v>0.75579724236283774</v>
      </c>
      <c r="F37" s="239">
        <v>0.45296007592862525</v>
      </c>
      <c r="G37" s="239">
        <v>0.32630956628347768</v>
      </c>
      <c r="H37" s="239">
        <v>0.3107317467390579</v>
      </c>
      <c r="I37" s="239">
        <v>3.2125192946911414E-2</v>
      </c>
      <c r="J37" s="240">
        <v>7.4972696826064208E-2</v>
      </c>
      <c r="K37" s="240">
        <v>6.7673697674556332E-2</v>
      </c>
    </row>
    <row r="38" spans="2:11" ht="20.100000000000001" customHeight="1" x14ac:dyDescent="0.15">
      <c r="B38" s="316" t="s">
        <v>275</v>
      </c>
      <c r="C38" s="291" t="s">
        <v>414</v>
      </c>
      <c r="D38" s="317">
        <v>0.44210772953832833</v>
      </c>
      <c r="E38" s="317">
        <v>0.55789227046167167</v>
      </c>
      <c r="F38" s="317">
        <v>0.47523599704934588</v>
      </c>
      <c r="G38" s="317">
        <v>0.29899234329128849</v>
      </c>
      <c r="H38" s="317">
        <v>0.13522916987486736</v>
      </c>
      <c r="I38" s="317">
        <v>5.8834606882411836E-2</v>
      </c>
      <c r="J38" s="318">
        <v>2.6225470060141101E-2</v>
      </c>
      <c r="K38" s="318">
        <v>2.5409919217793463E-2</v>
      </c>
    </row>
    <row r="39" spans="2:11" ht="20.100000000000001" customHeight="1" x14ac:dyDescent="0.15">
      <c r="B39" s="238" t="s">
        <v>276</v>
      </c>
      <c r="C39" s="234" t="s">
        <v>415</v>
      </c>
      <c r="D39" s="239">
        <v>0</v>
      </c>
      <c r="E39" s="239">
        <v>1</v>
      </c>
      <c r="F39" s="239">
        <v>0.71330851716409527</v>
      </c>
      <c r="G39" s="239">
        <v>0.42489828662492912</v>
      </c>
      <c r="H39" s="239">
        <v>0.42489828662492912</v>
      </c>
      <c r="I39" s="239">
        <v>5.8681733001140308E-3</v>
      </c>
      <c r="J39" s="240">
        <v>6.5799183737577371E-2</v>
      </c>
      <c r="K39" s="240">
        <v>6.5799183737577371E-2</v>
      </c>
    </row>
    <row r="40" spans="2:11" ht="20.100000000000001" customHeight="1" x14ac:dyDescent="0.15">
      <c r="B40" s="316" t="s">
        <v>277</v>
      </c>
      <c r="C40" s="291" t="s">
        <v>416</v>
      </c>
      <c r="D40" s="317">
        <v>7.8861655429585772E-2</v>
      </c>
      <c r="E40" s="317">
        <v>0.92113834457041421</v>
      </c>
      <c r="F40" s="317">
        <v>0.72196978628529695</v>
      </c>
      <c r="G40" s="317">
        <v>0.50478507624304025</v>
      </c>
      <c r="H40" s="317">
        <v>0.50621911201844116</v>
      </c>
      <c r="I40" s="317">
        <v>2.4596146384767814E-2</v>
      </c>
      <c r="J40" s="318">
        <v>9.1831356450352564E-2</v>
      </c>
      <c r="K40" s="318">
        <v>9.1691412292397134E-2</v>
      </c>
    </row>
    <row r="41" spans="2:11" ht="20.100000000000001" customHeight="1" x14ac:dyDescent="0.15">
      <c r="B41" s="238" t="s">
        <v>279</v>
      </c>
      <c r="C41" s="241" t="s">
        <v>417</v>
      </c>
      <c r="D41" s="239">
        <v>9.8443052290545664E-3</v>
      </c>
      <c r="E41" s="239">
        <v>0.99015569477094545</v>
      </c>
      <c r="F41" s="239">
        <v>0.58986145042283489</v>
      </c>
      <c r="G41" s="239">
        <v>0.53342050034982447</v>
      </c>
      <c r="H41" s="239">
        <v>0.54303622556220787</v>
      </c>
      <c r="I41" s="239">
        <v>7.4063326863115106E-2</v>
      </c>
      <c r="J41" s="240">
        <v>0.13267579419918191</v>
      </c>
      <c r="K41" s="240">
        <v>0.12883739860217602</v>
      </c>
    </row>
    <row r="42" spans="2:11" ht="20.100000000000001" customHeight="1" x14ac:dyDescent="0.15">
      <c r="B42" s="316" t="s">
        <v>281</v>
      </c>
      <c r="C42" s="320" t="s">
        <v>418</v>
      </c>
      <c r="D42" s="317">
        <v>2.140086884986251E-2</v>
      </c>
      <c r="E42" s="317">
        <v>0.97859913115013752</v>
      </c>
      <c r="F42" s="317">
        <v>0.59909577601100061</v>
      </c>
      <c r="G42" s="317">
        <v>0.51324366708196389</v>
      </c>
      <c r="H42" s="317">
        <v>0.55706283104262966</v>
      </c>
      <c r="I42" s="317">
        <v>1.8822152083067333E-2</v>
      </c>
      <c r="J42" s="318">
        <v>0.15859829516467011</v>
      </c>
      <c r="K42" s="318">
        <v>0.15462195178026761</v>
      </c>
    </row>
    <row r="43" spans="2:11" ht="20.100000000000001" customHeight="1" x14ac:dyDescent="0.15">
      <c r="B43" s="238" t="s">
        <v>282</v>
      </c>
      <c r="C43" s="241" t="s">
        <v>419</v>
      </c>
      <c r="D43" s="239">
        <v>0.34740096157819744</v>
      </c>
      <c r="E43" s="239">
        <v>0.65259903842180256</v>
      </c>
      <c r="F43" s="239">
        <v>0.60791584896092765</v>
      </c>
      <c r="G43" s="239">
        <v>0.4394059721528758</v>
      </c>
      <c r="H43" s="239">
        <v>0.35940369710890852</v>
      </c>
      <c r="I43" s="239">
        <v>1.1445674607140063E-2</v>
      </c>
      <c r="J43" s="240">
        <v>0.1261810016412451</v>
      </c>
      <c r="K43" s="240">
        <v>0.11228472441184889</v>
      </c>
    </row>
    <row r="44" spans="2:11" ht="20.100000000000001" customHeight="1" x14ac:dyDescent="0.15">
      <c r="B44" s="316" t="s">
        <v>283</v>
      </c>
      <c r="C44" s="320" t="s">
        <v>420</v>
      </c>
      <c r="D44" s="436">
        <v>0.31269996757800911</v>
      </c>
      <c r="E44" s="436">
        <v>0.68730003242199089</v>
      </c>
      <c r="F44" s="317">
        <v>0.397454464377267</v>
      </c>
      <c r="G44" s="317">
        <v>0.22044671622634771</v>
      </c>
      <c r="H44" s="317">
        <v>0.36865985667001078</v>
      </c>
      <c r="I44" s="317">
        <v>5.6644632576122542E-3</v>
      </c>
      <c r="J44" s="318">
        <v>0.15423880301758264</v>
      </c>
      <c r="K44" s="318">
        <v>0.14454073594002959</v>
      </c>
    </row>
    <row r="45" spans="2:11" ht="20.100000000000001" customHeight="1" x14ac:dyDescent="0.15">
      <c r="B45" s="238" t="s">
        <v>284</v>
      </c>
      <c r="C45" s="241" t="s">
        <v>421</v>
      </c>
      <c r="D45" s="239">
        <v>7.4923543463743872E-2</v>
      </c>
      <c r="E45" s="239">
        <v>0.92507645653625614</v>
      </c>
      <c r="F45" s="239">
        <v>0.48465933045254955</v>
      </c>
      <c r="G45" s="239">
        <v>0.33634674363833683</v>
      </c>
      <c r="H45" s="239">
        <v>0.36389216806342661</v>
      </c>
      <c r="I45" s="239">
        <v>5.406987768420702E-2</v>
      </c>
      <c r="J45" s="308">
        <v>0.2022436461800998</v>
      </c>
      <c r="K45" s="308">
        <v>0.1772358731414162</v>
      </c>
    </row>
    <row r="46" spans="2:11" ht="20.100000000000001" customHeight="1" x14ac:dyDescent="0.15">
      <c r="B46" s="316" t="s">
        <v>285</v>
      </c>
      <c r="C46" s="320" t="s">
        <v>478</v>
      </c>
      <c r="D46" s="436">
        <v>0.15432956331855627</v>
      </c>
      <c r="E46" s="436">
        <v>0.8456704366814437</v>
      </c>
      <c r="F46" s="317">
        <v>0.67329603652250514</v>
      </c>
      <c r="G46" s="317">
        <v>0.40683261678783961</v>
      </c>
      <c r="H46" s="317">
        <v>0.3457640593898762</v>
      </c>
      <c r="I46" s="317">
        <v>3.5031878120460533E-2</v>
      </c>
      <c r="J46" s="318">
        <v>0.25931039359327263</v>
      </c>
      <c r="K46" s="318">
        <v>0.17272351813043627</v>
      </c>
    </row>
    <row r="47" spans="2:11" ht="20.100000000000001" customHeight="1" x14ac:dyDescent="0.15">
      <c r="B47" s="238" t="s">
        <v>291</v>
      </c>
      <c r="C47" s="241" t="s">
        <v>422</v>
      </c>
      <c r="D47" s="239">
        <v>0</v>
      </c>
      <c r="E47" s="239">
        <v>1</v>
      </c>
      <c r="F47" s="239">
        <v>0</v>
      </c>
      <c r="G47" s="239">
        <v>0</v>
      </c>
      <c r="H47" s="239">
        <v>0</v>
      </c>
      <c r="I47" s="239">
        <v>0</v>
      </c>
      <c r="J47" s="240">
        <v>0</v>
      </c>
      <c r="K47" s="240">
        <v>0</v>
      </c>
    </row>
    <row r="48" spans="2:11" ht="20.100000000000001" customHeight="1" x14ac:dyDescent="0.15">
      <c r="B48" s="321" t="s">
        <v>292</v>
      </c>
      <c r="C48" s="322" t="s">
        <v>423</v>
      </c>
      <c r="D48" s="323">
        <v>5.3011556677563194E-2</v>
      </c>
      <c r="E48" s="323">
        <v>0.94698844332243681</v>
      </c>
      <c r="F48" s="323">
        <v>0.64711818764951068</v>
      </c>
      <c r="G48" s="323">
        <v>0.57912828207497913</v>
      </c>
      <c r="H48" s="323">
        <v>2.945555783714643E-3</v>
      </c>
      <c r="I48" s="323">
        <v>8.1002405164962563E-6</v>
      </c>
      <c r="J48" s="324">
        <v>1.4950963580466063E-3</v>
      </c>
      <c r="K48" s="324">
        <v>8.6383345131581691E-4</v>
      </c>
    </row>
    <row r="49" spans="2:11" ht="20.100000000000001" customHeight="1" x14ac:dyDescent="0.15">
      <c r="B49" s="856" t="s">
        <v>122</v>
      </c>
      <c r="C49" s="857"/>
      <c r="D49" s="10">
        <v>0.32025995026078258</v>
      </c>
      <c r="E49" s="117">
        <v>0.67974004973921742</v>
      </c>
      <c r="F49" s="10">
        <v>0.55549070431787528</v>
      </c>
      <c r="G49" s="10">
        <v>0.39121722657647678</v>
      </c>
      <c r="H49" s="117">
        <v>0.29304371184959499</v>
      </c>
      <c r="I49" s="10">
        <v>1.0000000000000002</v>
      </c>
      <c r="J49" s="118">
        <v>7.9571039648355768E-2</v>
      </c>
      <c r="K49" s="118">
        <v>6.9500743492441633E-2</v>
      </c>
    </row>
    <row r="50" spans="2:11" x14ac:dyDescent="0.15">
      <c r="D50" s="8"/>
      <c r="F50" s="172"/>
      <c r="G50" s="172"/>
      <c r="H50" s="172"/>
      <c r="I50" s="172"/>
      <c r="J50" s="172"/>
      <c r="K50" s="172"/>
    </row>
  </sheetData>
  <sheetProtection sheet="1" objects="1" scenarios="1"/>
  <mergeCells count="10">
    <mergeCell ref="B49:C49"/>
    <mergeCell ref="B4:C6"/>
    <mergeCell ref="D4:D6"/>
    <mergeCell ref="J4:J6"/>
    <mergeCell ref="G4:G6"/>
    <mergeCell ref="K4:K6"/>
    <mergeCell ref="I4:I6"/>
    <mergeCell ref="E4:E6"/>
    <mergeCell ref="F4:F6"/>
    <mergeCell ref="H4:H6"/>
  </mergeCells>
  <phoneticPr fontId="2"/>
  <pageMargins left="0.59055118110236227" right="0" top="0.39370078740157483" bottom="0.19685039370078741" header="0.51181102362204722" footer="0.51181102362204722"/>
  <pageSetup paperSize="9" scale="90" orientation="portrait" r:id="rId1"/>
  <headerFooter alignWithMargins="0"/>
  <ignoredErrors>
    <ignoredError sqref="B7:B42 B43:B48"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CFF"/>
  </sheetPr>
  <dimension ref="B1:BH58"/>
  <sheetViews>
    <sheetView workbookViewId="0">
      <selection activeCell="I11" sqref="I11"/>
    </sheetView>
  </sheetViews>
  <sheetFormatPr defaultColWidth="8" defaultRowHeight="12" x14ac:dyDescent="0.15"/>
  <cols>
    <col min="1" max="1" width="2.625" style="121" customWidth="1"/>
    <col min="2" max="2" width="3.625" style="126" customWidth="1"/>
    <col min="3" max="3" width="25.125" style="120" bestFit="1" customWidth="1"/>
    <col min="4" max="46" width="9.875" style="121" customWidth="1"/>
    <col min="47" max="47" width="8.875" style="121" bestFit="1" customWidth="1"/>
    <col min="48" max="16384" width="8" style="121"/>
  </cols>
  <sheetData>
    <row r="1" spans="2:46" ht="15" customHeight="1" x14ac:dyDescent="0.15">
      <c r="B1" s="119"/>
    </row>
    <row r="2" spans="2:46" ht="15" customHeight="1" x14ac:dyDescent="0.15">
      <c r="B2" s="122" t="s">
        <v>128</v>
      </c>
    </row>
    <row r="3" spans="2:46" ht="15" customHeight="1" x14ac:dyDescent="0.15">
      <c r="B3" s="123"/>
      <c r="C3" s="124"/>
    </row>
    <row r="4" spans="2:46" s="126" customFormat="1" ht="15" customHeight="1" x14ac:dyDescent="0.15">
      <c r="B4" s="863" t="s">
        <v>339</v>
      </c>
      <c r="C4" s="864"/>
      <c r="D4" s="125" t="s">
        <v>238</v>
      </c>
      <c r="E4" s="125" t="s">
        <v>239</v>
      </c>
      <c r="F4" s="125" t="s">
        <v>240</v>
      </c>
      <c r="G4" s="125" t="s">
        <v>241</v>
      </c>
      <c r="H4" s="125" t="s">
        <v>243</v>
      </c>
      <c r="I4" s="125" t="s">
        <v>244</v>
      </c>
      <c r="J4" s="125" t="s">
        <v>245</v>
      </c>
      <c r="K4" s="125" t="s">
        <v>246</v>
      </c>
      <c r="L4" s="125" t="s">
        <v>247</v>
      </c>
      <c r="M4" s="125" t="s">
        <v>248</v>
      </c>
      <c r="N4" s="125" t="s">
        <v>249</v>
      </c>
      <c r="O4" s="125" t="s">
        <v>250</v>
      </c>
      <c r="P4" s="125" t="s">
        <v>251</v>
      </c>
      <c r="Q4" s="125" t="s">
        <v>252</v>
      </c>
      <c r="R4" s="125" t="s">
        <v>253</v>
      </c>
      <c r="S4" s="125" t="s">
        <v>254</v>
      </c>
      <c r="T4" s="125" t="s">
        <v>255</v>
      </c>
      <c r="U4" s="125" t="s">
        <v>256</v>
      </c>
      <c r="V4" s="125" t="s">
        <v>257</v>
      </c>
      <c r="W4" s="125" t="s">
        <v>258</v>
      </c>
      <c r="X4" s="125" t="s">
        <v>259</v>
      </c>
      <c r="Y4" s="125" t="s">
        <v>260</v>
      </c>
      <c r="Z4" s="125" t="s">
        <v>261</v>
      </c>
      <c r="AA4" s="125" t="s">
        <v>263</v>
      </c>
      <c r="AB4" s="125" t="s">
        <v>264</v>
      </c>
      <c r="AC4" s="125" t="s">
        <v>265</v>
      </c>
      <c r="AD4" s="125" t="s">
        <v>267</v>
      </c>
      <c r="AE4" s="125" t="s">
        <v>269</v>
      </c>
      <c r="AF4" s="125" t="s">
        <v>270</v>
      </c>
      <c r="AG4" s="125" t="s">
        <v>271</v>
      </c>
      <c r="AH4" s="125" t="s">
        <v>273</v>
      </c>
      <c r="AI4" s="125" t="s">
        <v>275</v>
      </c>
      <c r="AJ4" s="125" t="s">
        <v>276</v>
      </c>
      <c r="AK4" s="125" t="s">
        <v>277</v>
      </c>
      <c r="AL4" s="125" t="s">
        <v>279</v>
      </c>
      <c r="AM4" s="125" t="s">
        <v>281</v>
      </c>
      <c r="AN4" s="125" t="s">
        <v>282</v>
      </c>
      <c r="AO4" s="125" t="s">
        <v>283</v>
      </c>
      <c r="AP4" s="125" t="s">
        <v>284</v>
      </c>
      <c r="AQ4" s="125" t="s">
        <v>285</v>
      </c>
      <c r="AR4" s="125" t="s">
        <v>291</v>
      </c>
      <c r="AS4" s="125" t="s">
        <v>292</v>
      </c>
      <c r="AT4" s="125" t="s">
        <v>287</v>
      </c>
    </row>
    <row r="5" spans="2:46" ht="37.5" customHeight="1" x14ac:dyDescent="0.15">
      <c r="B5" s="865"/>
      <c r="C5" s="866"/>
      <c r="D5" s="242" t="s">
        <v>5</v>
      </c>
      <c r="E5" s="242" t="s">
        <v>7</v>
      </c>
      <c r="F5" s="242" t="s">
        <v>392</v>
      </c>
      <c r="G5" s="242" t="s">
        <v>242</v>
      </c>
      <c r="H5" s="242" t="s">
        <v>393</v>
      </c>
      <c r="I5" s="242" t="s">
        <v>394</v>
      </c>
      <c r="J5" s="242" t="s">
        <v>395</v>
      </c>
      <c r="K5" s="242" t="s">
        <v>396</v>
      </c>
      <c r="L5" s="242" t="s">
        <v>397</v>
      </c>
      <c r="M5" s="242" t="s">
        <v>398</v>
      </c>
      <c r="N5" s="242" t="s">
        <v>10</v>
      </c>
      <c r="O5" s="242" t="s">
        <v>399</v>
      </c>
      <c r="P5" s="242" t="s">
        <v>400</v>
      </c>
      <c r="Q5" s="242" t="s">
        <v>401</v>
      </c>
      <c r="R5" s="242" t="s">
        <v>402</v>
      </c>
      <c r="S5" s="242" t="s">
        <v>403</v>
      </c>
      <c r="T5" s="242" t="s">
        <v>404</v>
      </c>
      <c r="U5" s="242" t="s">
        <v>405</v>
      </c>
      <c r="V5" s="242" t="s">
        <v>406</v>
      </c>
      <c r="W5" s="242" t="s">
        <v>407</v>
      </c>
      <c r="X5" s="242" t="s">
        <v>408</v>
      </c>
      <c r="Y5" s="242" t="s">
        <v>409</v>
      </c>
      <c r="Z5" s="242" t="s">
        <v>262</v>
      </c>
      <c r="AA5" s="242" t="s">
        <v>410</v>
      </c>
      <c r="AB5" s="242" t="s">
        <v>531</v>
      </c>
      <c r="AC5" s="242" t="s">
        <v>266</v>
      </c>
      <c r="AD5" s="242" t="s">
        <v>268</v>
      </c>
      <c r="AE5" s="242" t="s">
        <v>411</v>
      </c>
      <c r="AF5" s="242" t="s">
        <v>412</v>
      </c>
      <c r="AG5" s="242" t="s">
        <v>272</v>
      </c>
      <c r="AH5" s="242" t="s">
        <v>413</v>
      </c>
      <c r="AI5" s="242" t="s">
        <v>414</v>
      </c>
      <c r="AJ5" s="242" t="s">
        <v>415</v>
      </c>
      <c r="AK5" s="242" t="s">
        <v>416</v>
      </c>
      <c r="AL5" s="242" t="s">
        <v>417</v>
      </c>
      <c r="AM5" s="242" t="s">
        <v>418</v>
      </c>
      <c r="AN5" s="242" t="s">
        <v>419</v>
      </c>
      <c r="AO5" s="242" t="s">
        <v>3</v>
      </c>
      <c r="AP5" s="242" t="s">
        <v>4</v>
      </c>
      <c r="AQ5" s="242" t="s">
        <v>480</v>
      </c>
      <c r="AR5" s="242" t="s">
        <v>422</v>
      </c>
      <c r="AS5" s="242" t="s">
        <v>423</v>
      </c>
      <c r="AT5" s="242" t="s">
        <v>16</v>
      </c>
    </row>
    <row r="6" spans="2:46" ht="15" customHeight="1" x14ac:dyDescent="0.15">
      <c r="B6" s="243" t="s">
        <v>238</v>
      </c>
      <c r="C6" s="217" t="s">
        <v>391</v>
      </c>
      <c r="D6" s="244">
        <v>0.12944593897192502</v>
      </c>
      <c r="E6" s="244">
        <v>2.6992094470811208E-4</v>
      </c>
      <c r="F6" s="244">
        <v>9.3805040107282952E-7</v>
      </c>
      <c r="G6" s="244">
        <v>0.19680223361695845</v>
      </c>
      <c r="H6" s="244">
        <v>7.9285203994831181E-3</v>
      </c>
      <c r="I6" s="244">
        <v>4.6087013056172098E-2</v>
      </c>
      <c r="J6" s="244">
        <v>3.1666966700339327E-4</v>
      </c>
      <c r="K6" s="244">
        <v>0</v>
      </c>
      <c r="L6" s="244">
        <v>5.4894486579773461E-4</v>
      </c>
      <c r="M6" s="244">
        <v>3.0412843070961996E-6</v>
      </c>
      <c r="N6" s="244">
        <v>6.6501326902990889E-6</v>
      </c>
      <c r="O6" s="244">
        <v>2.6187311422715382E-7</v>
      </c>
      <c r="P6" s="244">
        <v>1.8374291671056083E-6</v>
      </c>
      <c r="Q6" s="244">
        <v>0</v>
      </c>
      <c r="R6" s="244">
        <v>0</v>
      </c>
      <c r="S6" s="244">
        <v>0</v>
      </c>
      <c r="T6" s="244">
        <v>0</v>
      </c>
      <c r="U6" s="244">
        <v>0</v>
      </c>
      <c r="V6" s="244">
        <v>0</v>
      </c>
      <c r="W6" s="244">
        <v>0</v>
      </c>
      <c r="X6" s="244">
        <v>0</v>
      </c>
      <c r="Y6" s="244">
        <v>1.3538558495094131E-6</v>
      </c>
      <c r="Z6" s="244">
        <v>2.4111518017244484E-3</v>
      </c>
      <c r="AA6" s="244">
        <v>1.0228584788570514E-3</v>
      </c>
      <c r="AB6" s="244">
        <v>0</v>
      </c>
      <c r="AC6" s="244">
        <v>0</v>
      </c>
      <c r="AD6" s="244">
        <v>0</v>
      </c>
      <c r="AE6" s="244">
        <v>1.64699293001298E-4</v>
      </c>
      <c r="AF6" s="244">
        <v>0</v>
      </c>
      <c r="AG6" s="244">
        <v>5.6208915549261436E-6</v>
      </c>
      <c r="AH6" s="244">
        <v>9.9116760299704709E-5</v>
      </c>
      <c r="AI6" s="244">
        <v>0</v>
      </c>
      <c r="AJ6" s="244">
        <v>1.9593245933133925E-5</v>
      </c>
      <c r="AK6" s="244">
        <v>1.3209583513336509E-3</v>
      </c>
      <c r="AL6" s="244">
        <v>1.6814314356375052E-3</v>
      </c>
      <c r="AM6" s="244">
        <v>2.0631441577749995E-3</v>
      </c>
      <c r="AN6" s="244">
        <v>8.1569309972134391E-6</v>
      </c>
      <c r="AO6" s="244">
        <v>2.0040439311740509E-2</v>
      </c>
      <c r="AP6" s="244">
        <v>1.6953678812292861E-2</v>
      </c>
      <c r="AQ6" s="244">
        <v>3.6717313827732065E-3</v>
      </c>
      <c r="AR6" s="244">
        <v>0</v>
      </c>
      <c r="AS6" s="244">
        <v>0</v>
      </c>
      <c r="AT6" s="244">
        <v>1.2299944409771724E-2</v>
      </c>
    </row>
    <row r="7" spans="2:46" ht="15" customHeight="1" x14ac:dyDescent="0.15">
      <c r="B7" s="325" t="s">
        <v>239</v>
      </c>
      <c r="C7" s="326" t="s">
        <v>7</v>
      </c>
      <c r="D7" s="327">
        <v>0</v>
      </c>
      <c r="E7" s="327">
        <v>3.8589116010172286E-2</v>
      </c>
      <c r="F7" s="327">
        <v>0</v>
      </c>
      <c r="G7" s="327">
        <v>7.7806416546537444E-2</v>
      </c>
      <c r="H7" s="327">
        <v>4.4583576908275178E-8</v>
      </c>
      <c r="I7" s="327">
        <v>0</v>
      </c>
      <c r="J7" s="327">
        <v>1.904938507390002E-5</v>
      </c>
      <c r="K7" s="327">
        <v>0</v>
      </c>
      <c r="L7" s="327">
        <v>0</v>
      </c>
      <c r="M7" s="327">
        <v>0</v>
      </c>
      <c r="N7" s="327">
        <v>0</v>
      </c>
      <c r="O7" s="327">
        <v>0</v>
      </c>
      <c r="P7" s="327">
        <v>0</v>
      </c>
      <c r="Q7" s="327">
        <v>0</v>
      </c>
      <c r="R7" s="327">
        <v>0</v>
      </c>
      <c r="S7" s="327">
        <v>0</v>
      </c>
      <c r="T7" s="327">
        <v>0</v>
      </c>
      <c r="U7" s="327">
        <v>0</v>
      </c>
      <c r="V7" s="327">
        <v>0</v>
      </c>
      <c r="W7" s="327">
        <v>0</v>
      </c>
      <c r="X7" s="327">
        <v>0</v>
      </c>
      <c r="Y7" s="327">
        <v>0</v>
      </c>
      <c r="Z7" s="327">
        <v>6.2863306526420211E-4</v>
      </c>
      <c r="AA7" s="327">
        <v>0</v>
      </c>
      <c r="AB7" s="327">
        <v>0</v>
      </c>
      <c r="AC7" s="327">
        <v>0</v>
      </c>
      <c r="AD7" s="327">
        <v>0</v>
      </c>
      <c r="AE7" s="327">
        <v>0</v>
      </c>
      <c r="AF7" s="327">
        <v>0</v>
      </c>
      <c r="AG7" s="327">
        <v>0</v>
      </c>
      <c r="AH7" s="327">
        <v>9.3715871032580254E-6</v>
      </c>
      <c r="AI7" s="327">
        <v>0</v>
      </c>
      <c r="AJ7" s="327">
        <v>5.0010146337673882E-6</v>
      </c>
      <c r="AK7" s="327">
        <v>6.8786370293946712E-5</v>
      </c>
      <c r="AL7" s="327">
        <v>3.0617083360828324E-4</v>
      </c>
      <c r="AM7" s="327">
        <v>0</v>
      </c>
      <c r="AN7" s="327">
        <v>0</v>
      </c>
      <c r="AO7" s="327">
        <v>5.6449494850477552E-3</v>
      </c>
      <c r="AP7" s="327">
        <v>5.1938235985518316E-3</v>
      </c>
      <c r="AQ7" s="327">
        <v>2.87047103426127E-4</v>
      </c>
      <c r="AR7" s="327">
        <v>0</v>
      </c>
      <c r="AS7" s="327">
        <v>0</v>
      </c>
      <c r="AT7" s="327">
        <v>4.0213151218241837E-3</v>
      </c>
    </row>
    <row r="8" spans="2:46" ht="15" customHeight="1" x14ac:dyDescent="0.15">
      <c r="B8" s="245" t="s">
        <v>240</v>
      </c>
      <c r="C8" s="224" t="s">
        <v>392</v>
      </c>
      <c r="D8" s="246">
        <v>2.4986058439948448E-5</v>
      </c>
      <c r="E8" s="246">
        <v>0</v>
      </c>
      <c r="F8" s="246">
        <v>6.9321924639282101E-5</v>
      </c>
      <c r="G8" s="246">
        <v>2.0947295759542555E-4</v>
      </c>
      <c r="H8" s="246">
        <v>7.1913309553047855E-5</v>
      </c>
      <c r="I8" s="246">
        <v>2.6626256798096973E-5</v>
      </c>
      <c r="J8" s="246">
        <v>5.3517595481176572E-2</v>
      </c>
      <c r="K8" s="246">
        <v>7.0565098403985144E-2</v>
      </c>
      <c r="L8" s="246">
        <v>3.1355406368093825E-5</v>
      </c>
      <c r="M8" s="246">
        <v>3.7603802507281972E-2</v>
      </c>
      <c r="N8" s="246">
        <v>4.9440310726442366E-2</v>
      </c>
      <c r="O8" s="246">
        <v>3.5909350788398465E-4</v>
      </c>
      <c r="P8" s="246">
        <v>5.5927056511971468E-2</v>
      </c>
      <c r="Q8" s="246">
        <v>8.186805824672325E-5</v>
      </c>
      <c r="R8" s="246">
        <v>1.3955063187089939E-5</v>
      </c>
      <c r="S8" s="246">
        <v>1.6668552172397921E-5</v>
      </c>
      <c r="T8" s="246">
        <v>1.1795165746362901E-5</v>
      </c>
      <c r="U8" s="246">
        <v>5.4153627818004176E-5</v>
      </c>
      <c r="V8" s="246">
        <v>2.0927236056790635E-5</v>
      </c>
      <c r="W8" s="246">
        <v>2.488759595062637E-7</v>
      </c>
      <c r="X8" s="246">
        <v>8.3877232654577376E-5</v>
      </c>
      <c r="Y8" s="246">
        <v>0</v>
      </c>
      <c r="Z8" s="246">
        <v>4.7623992108594687E-4</v>
      </c>
      <c r="AA8" s="246">
        <v>2.2105875048173029E-3</v>
      </c>
      <c r="AB8" s="246">
        <v>0.21465492615798151</v>
      </c>
      <c r="AC8" s="246">
        <v>0</v>
      </c>
      <c r="AD8" s="246">
        <v>1.2080074919845294E-6</v>
      </c>
      <c r="AE8" s="246">
        <v>2.0010873678902484E-6</v>
      </c>
      <c r="AF8" s="246">
        <v>7.4256561020277722E-7</v>
      </c>
      <c r="AG8" s="246">
        <v>2.652216926721183E-7</v>
      </c>
      <c r="AH8" s="246">
        <v>1.8425941356758376E-6</v>
      </c>
      <c r="AI8" s="246">
        <v>1.6751855140113664E-7</v>
      </c>
      <c r="AJ8" s="246">
        <v>6.1370372370791749E-6</v>
      </c>
      <c r="AK8" s="246">
        <v>2.2238398918735457E-5</v>
      </c>
      <c r="AL8" s="246">
        <v>5.5682678721017236E-6</v>
      </c>
      <c r="AM8" s="246">
        <v>4.354709098513032E-5</v>
      </c>
      <c r="AN8" s="246">
        <v>3.6457178256662311E-6</v>
      </c>
      <c r="AO8" s="246">
        <v>-5.883959162160499E-6</v>
      </c>
      <c r="AP8" s="246">
        <v>-1.8431772037360979E-5</v>
      </c>
      <c r="AQ8" s="246">
        <v>4.7286291731278031E-5</v>
      </c>
      <c r="AR8" s="246">
        <v>0</v>
      </c>
      <c r="AS8" s="246">
        <v>1.3238247641414894E-4</v>
      </c>
      <c r="AT8" s="246">
        <v>1.5261248619838954E-2</v>
      </c>
    </row>
    <row r="9" spans="2:46" ht="15" customHeight="1" x14ac:dyDescent="0.15">
      <c r="B9" s="325" t="s">
        <v>241</v>
      </c>
      <c r="C9" s="326" t="s">
        <v>242</v>
      </c>
      <c r="D9" s="327">
        <v>0.11448156252810213</v>
      </c>
      <c r="E9" s="327">
        <v>0.11239955161523214</v>
      </c>
      <c r="F9" s="327">
        <v>0</v>
      </c>
      <c r="G9" s="327">
        <v>0.17878001097388396</v>
      </c>
      <c r="H9" s="327">
        <v>6.0303746126132997E-4</v>
      </c>
      <c r="I9" s="327">
        <v>8.2832216840099241E-4</v>
      </c>
      <c r="J9" s="327">
        <v>5.2659248465909431E-3</v>
      </c>
      <c r="K9" s="327">
        <v>2.4897273848102728E-7</v>
      </c>
      <c r="L9" s="327">
        <v>1.9912485078588318E-5</v>
      </c>
      <c r="M9" s="327">
        <v>3.4358647279737672E-4</v>
      </c>
      <c r="N9" s="327">
        <v>8.1655568669975474E-4</v>
      </c>
      <c r="O9" s="327">
        <v>5.1719940059862885E-6</v>
      </c>
      <c r="P9" s="327">
        <v>0</v>
      </c>
      <c r="Q9" s="327">
        <v>0</v>
      </c>
      <c r="R9" s="327">
        <v>0</v>
      </c>
      <c r="S9" s="327">
        <v>0</v>
      </c>
      <c r="T9" s="327">
        <v>0</v>
      </c>
      <c r="U9" s="327">
        <v>0</v>
      </c>
      <c r="V9" s="327">
        <v>0</v>
      </c>
      <c r="W9" s="327">
        <v>0</v>
      </c>
      <c r="X9" s="327">
        <v>0</v>
      </c>
      <c r="Y9" s="327">
        <v>0</v>
      </c>
      <c r="Z9" s="327">
        <v>1.3588313052368421E-3</v>
      </c>
      <c r="AA9" s="327">
        <v>1.94997832435023E-5</v>
      </c>
      <c r="AB9" s="327">
        <v>0</v>
      </c>
      <c r="AC9" s="327">
        <v>0</v>
      </c>
      <c r="AD9" s="327">
        <v>0</v>
      </c>
      <c r="AE9" s="327">
        <v>1.4381801392166621E-4</v>
      </c>
      <c r="AF9" s="327">
        <v>0</v>
      </c>
      <c r="AG9" s="327">
        <v>0</v>
      </c>
      <c r="AH9" s="327">
        <v>2.9098976226147271E-4</v>
      </c>
      <c r="AI9" s="327">
        <v>1.8074370019596323E-7</v>
      </c>
      <c r="AJ9" s="327">
        <v>7.0327763879118779E-4</v>
      </c>
      <c r="AK9" s="327">
        <v>5.2877391195611766E-3</v>
      </c>
      <c r="AL9" s="327">
        <v>7.0083605985545748E-3</v>
      </c>
      <c r="AM9" s="327">
        <v>1.52297455008857E-3</v>
      </c>
      <c r="AN9" s="327">
        <v>3.4643989682889326E-6</v>
      </c>
      <c r="AO9" s="327">
        <v>9.4199860510631381E-2</v>
      </c>
      <c r="AP9" s="327">
        <v>0.16279304640375655</v>
      </c>
      <c r="AQ9" s="327">
        <v>6.477973154324565E-3</v>
      </c>
      <c r="AR9" s="327">
        <v>0</v>
      </c>
      <c r="AS9" s="327">
        <v>3.8726318109758317E-3</v>
      </c>
      <c r="AT9" s="327">
        <v>1.7047163197022E-2</v>
      </c>
    </row>
    <row r="10" spans="2:46" ht="15" customHeight="1" x14ac:dyDescent="0.15">
      <c r="B10" s="245" t="s">
        <v>243</v>
      </c>
      <c r="C10" s="224" t="s">
        <v>393</v>
      </c>
      <c r="D10" s="246">
        <v>3.2837365224440236E-3</v>
      </c>
      <c r="E10" s="246">
        <v>2.1214542074300236E-2</v>
      </c>
      <c r="F10" s="246">
        <v>2.8394785640474549E-3</v>
      </c>
      <c r="G10" s="246">
        <v>8.4575091525748486E-4</v>
      </c>
      <c r="H10" s="246">
        <v>0.21403063890405727</v>
      </c>
      <c r="I10" s="246">
        <v>2.5104941057739684E-3</v>
      </c>
      <c r="J10" s="246">
        <v>1.411271232947198E-3</v>
      </c>
      <c r="K10" s="246">
        <v>5.7288627124484385E-4</v>
      </c>
      <c r="L10" s="246">
        <v>1.533036096695208E-3</v>
      </c>
      <c r="M10" s="246">
        <v>1.5203013199619599E-3</v>
      </c>
      <c r="N10" s="246">
        <v>4.5865763645820384E-3</v>
      </c>
      <c r="O10" s="246">
        <v>7.7167459934886554E-4</v>
      </c>
      <c r="P10" s="246">
        <v>2.2698374977644614E-3</v>
      </c>
      <c r="Q10" s="246">
        <v>9.5322265090919025E-4</v>
      </c>
      <c r="R10" s="246">
        <v>7.2260775338474587E-4</v>
      </c>
      <c r="S10" s="246">
        <v>1.9231874497103818E-3</v>
      </c>
      <c r="T10" s="246">
        <v>2.2103050299245334E-3</v>
      </c>
      <c r="U10" s="246">
        <v>3.4797475348852568E-3</v>
      </c>
      <c r="V10" s="246">
        <v>1.2687561060160204E-3</v>
      </c>
      <c r="W10" s="246">
        <v>1.4146420633285412E-3</v>
      </c>
      <c r="X10" s="246">
        <v>1.2366726962322664E-3</v>
      </c>
      <c r="Y10" s="246">
        <v>4.2843500654424979E-3</v>
      </c>
      <c r="Z10" s="246">
        <v>3.001890800464277E-3</v>
      </c>
      <c r="AA10" s="246">
        <v>3.4493444858510669E-3</v>
      </c>
      <c r="AB10" s="246">
        <v>1.0748399119798549E-4</v>
      </c>
      <c r="AC10" s="246">
        <v>7.2100617979496955E-4</v>
      </c>
      <c r="AD10" s="246">
        <v>2.7309737115163157E-3</v>
      </c>
      <c r="AE10" s="246">
        <v>4.3867688549423496E-3</v>
      </c>
      <c r="AF10" s="246">
        <v>1.3088793645838713E-3</v>
      </c>
      <c r="AG10" s="246">
        <v>2.113334669337379E-5</v>
      </c>
      <c r="AH10" s="246">
        <v>1.9457926253090908E-3</v>
      </c>
      <c r="AI10" s="246">
        <v>5.9443517126400172E-4</v>
      </c>
      <c r="AJ10" s="246">
        <v>4.2691561753843924E-3</v>
      </c>
      <c r="AK10" s="246">
        <v>4.6704199944274234E-4</v>
      </c>
      <c r="AL10" s="246">
        <v>3.5781839481817701E-3</v>
      </c>
      <c r="AM10" s="246">
        <v>2.4730420997545442E-2</v>
      </c>
      <c r="AN10" s="246">
        <v>1.9768010403312078E-3</v>
      </c>
      <c r="AO10" s="246">
        <v>6.1987858624694562E-3</v>
      </c>
      <c r="AP10" s="246">
        <v>2.5234508073208365E-3</v>
      </c>
      <c r="AQ10" s="246">
        <v>6.6173794456075062E-3</v>
      </c>
      <c r="AR10" s="246">
        <v>2.0060943348177842E-2</v>
      </c>
      <c r="AS10" s="246">
        <v>2.1225384629734988E-4</v>
      </c>
      <c r="AT10" s="246">
        <v>3.321979665567821E-3</v>
      </c>
    </row>
    <row r="11" spans="2:46" ht="15" customHeight="1" x14ac:dyDescent="0.15">
      <c r="B11" s="325" t="s">
        <v>244</v>
      </c>
      <c r="C11" s="326" t="s">
        <v>394</v>
      </c>
      <c r="D11" s="327">
        <v>3.4410856649043774E-2</v>
      </c>
      <c r="E11" s="327">
        <v>3.3346439794488367E-3</v>
      </c>
      <c r="F11" s="327">
        <v>8.5568957585863505E-4</v>
      </c>
      <c r="G11" s="327">
        <v>1.382324395518314E-2</v>
      </c>
      <c r="H11" s="327">
        <v>5.2461940783736479E-3</v>
      </c>
      <c r="I11" s="327">
        <v>0.24576073800745638</v>
      </c>
      <c r="J11" s="327">
        <v>2.8809137181651213E-2</v>
      </c>
      <c r="K11" s="327">
        <v>6.8591989451523012E-4</v>
      </c>
      <c r="L11" s="327">
        <v>5.5172450455191766E-3</v>
      </c>
      <c r="M11" s="327">
        <v>1.3620234461521342E-2</v>
      </c>
      <c r="N11" s="327">
        <v>6.572406745491563E-2</v>
      </c>
      <c r="O11" s="327">
        <v>8.8526206264489345E-4</v>
      </c>
      <c r="P11" s="327">
        <v>2.9870473493246834E-3</v>
      </c>
      <c r="Q11" s="327">
        <v>2.8511113266220674E-3</v>
      </c>
      <c r="R11" s="327">
        <v>4.6185067483007212E-4</v>
      </c>
      <c r="S11" s="327">
        <v>7.4937494349162036E-4</v>
      </c>
      <c r="T11" s="327">
        <v>1.6468628476959631E-3</v>
      </c>
      <c r="U11" s="327">
        <v>3.1046494655434667E-3</v>
      </c>
      <c r="V11" s="327">
        <v>5.7014463566973494E-3</v>
      </c>
      <c r="W11" s="327">
        <v>3.9901660397740494E-3</v>
      </c>
      <c r="X11" s="327">
        <v>1.5449800612524162E-3</v>
      </c>
      <c r="Y11" s="327">
        <v>8.9229995628688791E-3</v>
      </c>
      <c r="Z11" s="327">
        <v>6.980663406657521E-2</v>
      </c>
      <c r="AA11" s="327">
        <v>3.13893461293554E-2</v>
      </c>
      <c r="AB11" s="327">
        <v>5.0193470451402582E-3</v>
      </c>
      <c r="AC11" s="327">
        <v>2.7204329685659458E-3</v>
      </c>
      <c r="AD11" s="327">
        <v>4.6214664684884922E-3</v>
      </c>
      <c r="AE11" s="327">
        <v>7.4423582811926408E-3</v>
      </c>
      <c r="AF11" s="327">
        <v>4.5070019711257563E-3</v>
      </c>
      <c r="AG11" s="327">
        <v>4.7205091165473717E-4</v>
      </c>
      <c r="AH11" s="327">
        <v>1.9195865483120254E-3</v>
      </c>
      <c r="AI11" s="327">
        <v>9.4094861735213239E-3</v>
      </c>
      <c r="AJ11" s="327">
        <v>1.2020900728302204E-3</v>
      </c>
      <c r="AK11" s="327">
        <v>6.8855706263115544E-3</v>
      </c>
      <c r="AL11" s="327">
        <v>6.3135337197726699E-3</v>
      </c>
      <c r="AM11" s="327">
        <v>1.8991664130361005E-2</v>
      </c>
      <c r="AN11" s="327">
        <v>5.0942645069144152E-3</v>
      </c>
      <c r="AO11" s="327">
        <v>3.9898592173231943E-3</v>
      </c>
      <c r="AP11" s="327">
        <v>6.1377853576727774E-3</v>
      </c>
      <c r="AQ11" s="327">
        <v>2.9110393787583626E-3</v>
      </c>
      <c r="AR11" s="327">
        <v>0.43243024791405854</v>
      </c>
      <c r="AS11" s="327">
        <v>6.0358701192517108E-4</v>
      </c>
      <c r="AT11" s="327">
        <v>9.6548584414360324E-3</v>
      </c>
    </row>
    <row r="12" spans="2:46" ht="15" customHeight="1" x14ac:dyDescent="0.15">
      <c r="B12" s="245" t="s">
        <v>245</v>
      </c>
      <c r="C12" s="224" t="s">
        <v>395</v>
      </c>
      <c r="D12" s="246">
        <v>5.1305292479267316E-2</v>
      </c>
      <c r="E12" s="246">
        <v>1.2458048983665341E-2</v>
      </c>
      <c r="F12" s="246">
        <v>2.9508251466548001E-3</v>
      </c>
      <c r="G12" s="246">
        <v>9.3694219940055751E-3</v>
      </c>
      <c r="H12" s="246">
        <v>9.5864944575480532E-2</v>
      </c>
      <c r="I12" s="246">
        <v>2.511431194908853E-2</v>
      </c>
      <c r="J12" s="246">
        <v>0.19766998606302003</v>
      </c>
      <c r="K12" s="246">
        <v>3.4915687871840788E-2</v>
      </c>
      <c r="L12" s="246">
        <v>0.16449839076035466</v>
      </c>
      <c r="M12" s="246">
        <v>2.2353728054806881E-2</v>
      </c>
      <c r="N12" s="246">
        <v>2.0295398894103086E-2</v>
      </c>
      <c r="O12" s="246">
        <v>3.3322699102619753E-3</v>
      </c>
      <c r="P12" s="246">
        <v>5.105603178997449E-3</v>
      </c>
      <c r="Q12" s="246">
        <v>1.2431037400563125E-2</v>
      </c>
      <c r="R12" s="246">
        <v>2.6207967708723858E-3</v>
      </c>
      <c r="S12" s="246">
        <v>3.9564384568657627E-3</v>
      </c>
      <c r="T12" s="246">
        <v>7.0081398537934686E-2</v>
      </c>
      <c r="U12" s="246">
        <v>1.4636173420673051E-2</v>
      </c>
      <c r="V12" s="246">
        <v>6.5024316034295558E-3</v>
      </c>
      <c r="W12" s="246">
        <v>1.2025561925362908E-2</v>
      </c>
      <c r="X12" s="246">
        <v>1.6184931530904802E-2</v>
      </c>
      <c r="Y12" s="246">
        <v>2.4397911279768602E-2</v>
      </c>
      <c r="Z12" s="246">
        <v>3.286954021381875E-2</v>
      </c>
      <c r="AA12" s="246">
        <v>4.2520904137157223E-3</v>
      </c>
      <c r="AB12" s="246">
        <v>6.288438157696913E-4</v>
      </c>
      <c r="AC12" s="246">
        <v>7.8620512791555824E-3</v>
      </c>
      <c r="AD12" s="246">
        <v>1.5983887518135943E-2</v>
      </c>
      <c r="AE12" s="246">
        <v>9.7772723169299731E-6</v>
      </c>
      <c r="AF12" s="246">
        <v>2.3239372419306652E-5</v>
      </c>
      <c r="AG12" s="246">
        <v>3.7111446735433284E-5</v>
      </c>
      <c r="AH12" s="246">
        <v>3.9411158728936801E-4</v>
      </c>
      <c r="AI12" s="246">
        <v>6.4618958688108976E-4</v>
      </c>
      <c r="AJ12" s="246">
        <v>9.2872572598200415E-4</v>
      </c>
      <c r="AK12" s="246">
        <v>5.9399552288105419E-3</v>
      </c>
      <c r="AL12" s="246">
        <v>0.15219091497465265</v>
      </c>
      <c r="AM12" s="246">
        <v>2.3928653539186471E-3</v>
      </c>
      <c r="AN12" s="246">
        <v>3.9265710654046073E-3</v>
      </c>
      <c r="AO12" s="246">
        <v>4.4799953412067222E-3</v>
      </c>
      <c r="AP12" s="246">
        <v>2.7393575709660231E-3</v>
      </c>
      <c r="AQ12" s="246">
        <v>2.5323521291544426E-2</v>
      </c>
      <c r="AR12" s="246">
        <v>9.3294081490204496E-3</v>
      </c>
      <c r="AS12" s="246">
        <v>3.6746976653522171E-3</v>
      </c>
      <c r="AT12" s="246">
        <v>2.3917210780457138E-2</v>
      </c>
    </row>
    <row r="13" spans="2:46" ht="15" customHeight="1" x14ac:dyDescent="0.15">
      <c r="B13" s="325" t="s">
        <v>246</v>
      </c>
      <c r="C13" s="326" t="s">
        <v>396</v>
      </c>
      <c r="D13" s="327">
        <v>7.7849116216811877E-3</v>
      </c>
      <c r="E13" s="327">
        <v>4.0620784480881245E-2</v>
      </c>
      <c r="F13" s="327">
        <v>2.1262319415917288E-2</v>
      </c>
      <c r="G13" s="327">
        <v>1.6919334902481694E-3</v>
      </c>
      <c r="H13" s="327">
        <v>2.1223565951415313E-3</v>
      </c>
      <c r="I13" s="327">
        <v>1.7988880047937604E-3</v>
      </c>
      <c r="J13" s="327">
        <v>1.3961371642888559E-2</v>
      </c>
      <c r="K13" s="327">
        <v>0.22761013060113972</v>
      </c>
      <c r="L13" s="327">
        <v>8.4474888621857377E-4</v>
      </c>
      <c r="M13" s="327">
        <v>1.2069887350042725E-2</v>
      </c>
      <c r="N13" s="327">
        <v>3.3980162855704016E-2</v>
      </c>
      <c r="O13" s="327">
        <v>1.05057601282864E-2</v>
      </c>
      <c r="P13" s="327">
        <v>5.743803576372131E-3</v>
      </c>
      <c r="Q13" s="327">
        <v>3.6980577807496826E-3</v>
      </c>
      <c r="R13" s="327">
        <v>9.8671712461891221E-4</v>
      </c>
      <c r="S13" s="327">
        <v>6.2181934492533159E-4</v>
      </c>
      <c r="T13" s="327">
        <v>5.1812000124097028E-4</v>
      </c>
      <c r="U13" s="327">
        <v>1.1262559527817004E-3</v>
      </c>
      <c r="V13" s="327">
        <v>6.3873318051172086E-4</v>
      </c>
      <c r="W13" s="327">
        <v>2.8359415585738751E-4</v>
      </c>
      <c r="X13" s="327">
        <v>2.1571185842955511E-3</v>
      </c>
      <c r="Y13" s="327">
        <v>1.8531821776258371E-3</v>
      </c>
      <c r="Z13" s="327">
        <v>2.4398786808980141E-3</v>
      </c>
      <c r="AA13" s="327">
        <v>1.3288201891337999E-2</v>
      </c>
      <c r="AB13" s="327">
        <v>3.9044890666758043E-2</v>
      </c>
      <c r="AC13" s="327">
        <v>8.6630701933201396E-3</v>
      </c>
      <c r="AD13" s="327">
        <v>1.1873700478634001E-2</v>
      </c>
      <c r="AE13" s="327">
        <v>1.4697969816078133E-3</v>
      </c>
      <c r="AF13" s="327">
        <v>3.8767298682658809E-4</v>
      </c>
      <c r="AG13" s="327">
        <v>2.1087234285443296E-4</v>
      </c>
      <c r="AH13" s="327">
        <v>0.11892661674549551</v>
      </c>
      <c r="AI13" s="327">
        <v>7.7107025856770555E-4</v>
      </c>
      <c r="AJ13" s="327">
        <v>8.630126871318736E-3</v>
      </c>
      <c r="AK13" s="327">
        <v>2.9038031109866204E-3</v>
      </c>
      <c r="AL13" s="327">
        <v>1.9913832600193704E-3</v>
      </c>
      <c r="AM13" s="327">
        <v>3.2978951217536197E-3</v>
      </c>
      <c r="AN13" s="327">
        <v>2.0821980657474842E-3</v>
      </c>
      <c r="AO13" s="327">
        <v>2.2122988747056015E-3</v>
      </c>
      <c r="AP13" s="327">
        <v>3.9314895986448965E-3</v>
      </c>
      <c r="AQ13" s="327">
        <v>3.9611955254158669E-3</v>
      </c>
      <c r="AR13" s="327">
        <v>0</v>
      </c>
      <c r="AS13" s="327">
        <v>8.9211402953735634E-3</v>
      </c>
      <c r="AT13" s="327">
        <v>1.2295345206334277E-2</v>
      </c>
    </row>
    <row r="14" spans="2:46" ht="15" customHeight="1" x14ac:dyDescent="0.15">
      <c r="B14" s="245" t="s">
        <v>247</v>
      </c>
      <c r="C14" s="224" t="s">
        <v>397</v>
      </c>
      <c r="D14" s="246">
        <v>1.2166150004307871E-2</v>
      </c>
      <c r="E14" s="246">
        <v>1.621851073246525E-2</v>
      </c>
      <c r="F14" s="246">
        <v>3.5863542933816418E-3</v>
      </c>
      <c r="G14" s="246">
        <v>1.7271292982543113E-2</v>
      </c>
      <c r="H14" s="246">
        <v>9.4284456774082186E-3</v>
      </c>
      <c r="I14" s="246">
        <v>1.9096584032207948E-2</v>
      </c>
      <c r="J14" s="246">
        <v>1.5681931784784688E-2</v>
      </c>
      <c r="K14" s="246">
        <v>7.177884050408017E-4</v>
      </c>
      <c r="L14" s="246">
        <v>0.21947635660449605</v>
      </c>
      <c r="M14" s="246">
        <v>4.9517614292840691E-3</v>
      </c>
      <c r="N14" s="246">
        <v>5.9196256902283558E-3</v>
      </c>
      <c r="O14" s="246">
        <v>9.9446315127761685E-4</v>
      </c>
      <c r="P14" s="246">
        <v>3.6221853647541886E-3</v>
      </c>
      <c r="Q14" s="246">
        <v>2.3405563004896233E-3</v>
      </c>
      <c r="R14" s="246">
        <v>3.4613466072497276E-3</v>
      </c>
      <c r="S14" s="246">
        <v>2.2290823584360023E-2</v>
      </c>
      <c r="T14" s="246">
        <v>2.3948721161191445E-2</v>
      </c>
      <c r="U14" s="246">
        <v>2.1122148351496037E-2</v>
      </c>
      <c r="V14" s="246">
        <v>2.6753812202414941E-2</v>
      </c>
      <c r="W14" s="246">
        <v>2.7381924145282965E-2</v>
      </c>
      <c r="X14" s="246">
        <v>4.9207976490685403E-2</v>
      </c>
      <c r="Y14" s="246">
        <v>1.7579736045762212E-2</v>
      </c>
      <c r="Z14" s="246">
        <v>4.6841513671453089E-2</v>
      </c>
      <c r="AA14" s="246">
        <v>1.3460837424487154E-2</v>
      </c>
      <c r="AB14" s="246">
        <v>0</v>
      </c>
      <c r="AC14" s="246">
        <v>3.4238934987527274E-2</v>
      </c>
      <c r="AD14" s="246">
        <v>2.1099273178911658E-2</v>
      </c>
      <c r="AE14" s="246">
        <v>6.1131157157806532E-3</v>
      </c>
      <c r="AF14" s="246">
        <v>2.8285056887633856E-3</v>
      </c>
      <c r="AG14" s="246">
        <v>6.5410902731835422E-4</v>
      </c>
      <c r="AH14" s="246">
        <v>4.0106083722401811E-3</v>
      </c>
      <c r="AI14" s="246">
        <v>1.5474658437167946E-3</v>
      </c>
      <c r="AJ14" s="246">
        <v>1.7367060827175407E-3</v>
      </c>
      <c r="AK14" s="246">
        <v>2.6271004329986741E-3</v>
      </c>
      <c r="AL14" s="246">
        <v>2.3240099896536088E-3</v>
      </c>
      <c r="AM14" s="246">
        <v>8.2319416861360052E-3</v>
      </c>
      <c r="AN14" s="246">
        <v>9.447865657290215E-3</v>
      </c>
      <c r="AO14" s="246">
        <v>1.4096617260712812E-3</v>
      </c>
      <c r="AP14" s="246">
        <v>2.9404630631266635E-3</v>
      </c>
      <c r="AQ14" s="246">
        <v>2.626136805225335E-3</v>
      </c>
      <c r="AR14" s="246">
        <v>4.6101975404185556E-2</v>
      </c>
      <c r="AS14" s="246">
        <v>2.0580998099416895E-3</v>
      </c>
      <c r="AT14" s="246">
        <v>7.8554040397002152E-3</v>
      </c>
    </row>
    <row r="15" spans="2:46" ht="15" customHeight="1" x14ac:dyDescent="0.15">
      <c r="B15" s="325" t="s">
        <v>248</v>
      </c>
      <c r="C15" s="326" t="s">
        <v>398</v>
      </c>
      <c r="D15" s="327">
        <v>2.7988263958054309E-3</v>
      </c>
      <c r="E15" s="327">
        <v>3.2998289671230346E-5</v>
      </c>
      <c r="F15" s="327">
        <v>4.999808637718182E-5</v>
      </c>
      <c r="G15" s="327">
        <v>1.0859551681251494E-3</v>
      </c>
      <c r="H15" s="327">
        <v>6.9421087603875273E-4</v>
      </c>
      <c r="I15" s="327">
        <v>1.690250291984049E-3</v>
      </c>
      <c r="J15" s="327">
        <v>4.106724074437124E-3</v>
      </c>
      <c r="K15" s="327">
        <v>2.4435678390958903E-2</v>
      </c>
      <c r="L15" s="327">
        <v>2.9871881178867776E-3</v>
      </c>
      <c r="M15" s="327">
        <v>0.132494835519086</v>
      </c>
      <c r="N15" s="327">
        <v>2.1037190967830084E-2</v>
      </c>
      <c r="O15" s="327">
        <v>4.7876297425793832E-3</v>
      </c>
      <c r="P15" s="327">
        <v>7.9536183880111432E-3</v>
      </c>
      <c r="Q15" s="327">
        <v>5.5872448027959468E-3</v>
      </c>
      <c r="R15" s="327">
        <v>3.1496493347981523E-3</v>
      </c>
      <c r="S15" s="327">
        <v>2.9027701486732628E-3</v>
      </c>
      <c r="T15" s="327">
        <v>2.2797626971242293E-3</v>
      </c>
      <c r="U15" s="327">
        <v>1.3573276366948521E-2</v>
      </c>
      <c r="V15" s="327">
        <v>8.0224653690535996E-3</v>
      </c>
      <c r="W15" s="327">
        <v>5.0104019262750387E-3</v>
      </c>
      <c r="X15" s="327">
        <v>3.9107587563389119E-3</v>
      </c>
      <c r="Y15" s="327">
        <v>2.5814244540380707E-3</v>
      </c>
      <c r="Z15" s="327">
        <v>3.9485617318396208E-3</v>
      </c>
      <c r="AA15" s="327">
        <v>4.7947372761516248E-2</v>
      </c>
      <c r="AB15" s="327">
        <v>3.6055150744090245E-5</v>
      </c>
      <c r="AC15" s="327">
        <v>4.2640843615865086E-3</v>
      </c>
      <c r="AD15" s="327">
        <v>2.6365737712152665E-4</v>
      </c>
      <c r="AE15" s="327">
        <v>1.3440749494834451E-4</v>
      </c>
      <c r="AF15" s="327">
        <v>7.1569645983359773E-6</v>
      </c>
      <c r="AG15" s="327">
        <v>8.1106601948856543E-5</v>
      </c>
      <c r="AH15" s="327">
        <v>2.9264730390145656E-5</v>
      </c>
      <c r="AI15" s="327">
        <v>8.4905455262786624E-6</v>
      </c>
      <c r="AJ15" s="327">
        <v>1.5457033746094293E-4</v>
      </c>
      <c r="AK15" s="327">
        <v>2.041490109618386E-3</v>
      </c>
      <c r="AL15" s="327">
        <v>4.1292724609273934E-4</v>
      </c>
      <c r="AM15" s="327">
        <v>3.191935204871459E-4</v>
      </c>
      <c r="AN15" s="327">
        <v>8.9241515223959173E-4</v>
      </c>
      <c r="AO15" s="327">
        <v>5.594179987612988E-4</v>
      </c>
      <c r="AP15" s="327">
        <v>5.6563093228203306E-4</v>
      </c>
      <c r="AQ15" s="327">
        <v>5.9209167043025731E-4</v>
      </c>
      <c r="AR15" s="327">
        <v>5.3910692701884229E-3</v>
      </c>
      <c r="AS15" s="327">
        <v>2.1523241048621378E-3</v>
      </c>
      <c r="AT15" s="327">
        <v>6.681095504452679E-3</v>
      </c>
    </row>
    <row r="16" spans="2:46" ht="15" customHeight="1" x14ac:dyDescent="0.15">
      <c r="B16" s="245" t="s">
        <v>249</v>
      </c>
      <c r="C16" s="224" t="s">
        <v>10</v>
      </c>
      <c r="D16" s="246">
        <v>4.5433053631892679E-5</v>
      </c>
      <c r="E16" s="246">
        <v>0</v>
      </c>
      <c r="F16" s="246">
        <v>0</v>
      </c>
      <c r="G16" s="246">
        <v>8.6418278586509711E-6</v>
      </c>
      <c r="H16" s="246">
        <v>0</v>
      </c>
      <c r="I16" s="246">
        <v>1.2647471979096062E-4</v>
      </c>
      <c r="J16" s="246">
        <v>1.3777415034997799E-5</v>
      </c>
      <c r="K16" s="246">
        <v>0</v>
      </c>
      <c r="L16" s="246">
        <v>6.9964003002370267E-5</v>
      </c>
      <c r="M16" s="246">
        <v>1.8090398033589465E-6</v>
      </c>
      <c r="N16" s="246">
        <v>5.124431035806531E-3</v>
      </c>
      <c r="O16" s="246">
        <v>2.8806042564986921E-6</v>
      </c>
      <c r="P16" s="246">
        <v>0</v>
      </c>
      <c r="Q16" s="246">
        <v>1.0819056058822948E-5</v>
      </c>
      <c r="R16" s="246">
        <v>3.209408073481435E-6</v>
      </c>
      <c r="S16" s="246">
        <v>4.3531329608664412E-5</v>
      </c>
      <c r="T16" s="246">
        <v>2.0443301976364271E-5</v>
      </c>
      <c r="U16" s="246">
        <v>1.2116757969417779E-2</v>
      </c>
      <c r="V16" s="246">
        <v>9.217787615212683E-4</v>
      </c>
      <c r="W16" s="246">
        <v>2.0868249204600213E-4</v>
      </c>
      <c r="X16" s="246">
        <v>7.9814213995611804E-5</v>
      </c>
      <c r="Y16" s="246">
        <v>1.9314771974399463E-5</v>
      </c>
      <c r="Z16" s="246">
        <v>1.941900726440601E-4</v>
      </c>
      <c r="AA16" s="246">
        <v>2.5481872305988962E-3</v>
      </c>
      <c r="AB16" s="246">
        <v>0</v>
      </c>
      <c r="AC16" s="246">
        <v>0</v>
      </c>
      <c r="AD16" s="246">
        <v>2.6998967445854229E-4</v>
      </c>
      <c r="AE16" s="246">
        <v>7.871845037741234E-5</v>
      </c>
      <c r="AF16" s="246">
        <v>3.0923949424891974E-6</v>
      </c>
      <c r="AG16" s="246">
        <v>0</v>
      </c>
      <c r="AH16" s="246">
        <v>2.5283458125686809E-5</v>
      </c>
      <c r="AI16" s="246">
        <v>0</v>
      </c>
      <c r="AJ16" s="246">
        <v>5.2324111197556184E-5</v>
      </c>
      <c r="AK16" s="246">
        <v>8.7767886991174006E-5</v>
      </c>
      <c r="AL16" s="246">
        <v>3.0346839115171994E-4</v>
      </c>
      <c r="AM16" s="246">
        <v>1.9813400890298028E-4</v>
      </c>
      <c r="AN16" s="246">
        <v>5.7055000454723512E-6</v>
      </c>
      <c r="AO16" s="246">
        <v>9.5731783000795447E-4</v>
      </c>
      <c r="AP16" s="246">
        <v>5.8476351211841319E-4</v>
      </c>
      <c r="AQ16" s="246">
        <v>8.6729054240279425E-5</v>
      </c>
      <c r="AR16" s="246">
        <v>0</v>
      </c>
      <c r="AS16" s="246">
        <v>6.0112840902527213E-4</v>
      </c>
      <c r="AT16" s="246">
        <v>7.7342476122920162E-4</v>
      </c>
    </row>
    <row r="17" spans="2:46" ht="15" customHeight="1" x14ac:dyDescent="0.15">
      <c r="B17" s="325" t="s">
        <v>250</v>
      </c>
      <c r="C17" s="326" t="s">
        <v>399</v>
      </c>
      <c r="D17" s="327">
        <v>4.4208900392778057E-5</v>
      </c>
      <c r="E17" s="327">
        <v>2.1941605491100378E-4</v>
      </c>
      <c r="F17" s="327">
        <v>2.3888391513720679E-3</v>
      </c>
      <c r="G17" s="327">
        <v>0</v>
      </c>
      <c r="H17" s="327">
        <v>3.0829543432072282E-4</v>
      </c>
      <c r="I17" s="327">
        <v>8.347977774572286E-3</v>
      </c>
      <c r="J17" s="327">
        <v>7.7322227237232537E-7</v>
      </c>
      <c r="K17" s="327">
        <v>0</v>
      </c>
      <c r="L17" s="327">
        <v>1.6006574543942149E-3</v>
      </c>
      <c r="M17" s="327">
        <v>4.708248940971058E-3</v>
      </c>
      <c r="N17" s="327">
        <v>3.363959545429172E-3</v>
      </c>
      <c r="O17" s="327">
        <v>0.40178556873570215</v>
      </c>
      <c r="P17" s="327">
        <v>1.8472287893301716E-3</v>
      </c>
      <c r="Q17" s="327">
        <v>0.22728126214469863</v>
      </c>
      <c r="R17" s="327">
        <v>6.1953208090604138E-2</v>
      </c>
      <c r="S17" s="327">
        <v>6.519567687611226E-2</v>
      </c>
      <c r="T17" s="327">
        <v>2.8352976579459423E-2</v>
      </c>
      <c r="U17" s="327">
        <v>3.3054321785189631E-3</v>
      </c>
      <c r="V17" s="327">
        <v>7.0636039223070143E-2</v>
      </c>
      <c r="W17" s="327">
        <v>1.6360670045012644E-2</v>
      </c>
      <c r="X17" s="327">
        <v>5.1893218635923437E-2</v>
      </c>
      <c r="Y17" s="327">
        <v>0.21392199833467157</v>
      </c>
      <c r="Z17" s="327">
        <v>2.4000785655185239E-3</v>
      </c>
      <c r="AA17" s="327">
        <v>1.8925033807807724E-2</v>
      </c>
      <c r="AB17" s="327">
        <v>0</v>
      </c>
      <c r="AC17" s="327">
        <v>2.3020806717192498E-5</v>
      </c>
      <c r="AD17" s="327">
        <v>0</v>
      </c>
      <c r="AE17" s="327">
        <v>0</v>
      </c>
      <c r="AF17" s="327">
        <v>0</v>
      </c>
      <c r="AG17" s="327">
        <v>0</v>
      </c>
      <c r="AH17" s="327">
        <v>1.4756614727894585E-5</v>
      </c>
      <c r="AI17" s="327">
        <v>0</v>
      </c>
      <c r="AJ17" s="327">
        <v>3.1808632892730036E-5</v>
      </c>
      <c r="AK17" s="327">
        <v>0</v>
      </c>
      <c r="AL17" s="327">
        <v>3.0799895644654654E-6</v>
      </c>
      <c r="AM17" s="327">
        <v>4.4668174582494891E-6</v>
      </c>
      <c r="AN17" s="327">
        <v>1.8012457050337418E-4</v>
      </c>
      <c r="AO17" s="327">
        <v>2.2582309669793841E-5</v>
      </c>
      <c r="AP17" s="327">
        <v>1.7240925702185568E-5</v>
      </c>
      <c r="AQ17" s="327">
        <v>4.2760267316006621E-5</v>
      </c>
      <c r="AR17" s="327">
        <v>2.4265424714447333E-5</v>
      </c>
      <c r="AS17" s="327">
        <v>2.5029408130058236E-3</v>
      </c>
      <c r="AT17" s="327">
        <v>1.5486945748917036E-2</v>
      </c>
    </row>
    <row r="18" spans="2:46" ht="15" customHeight="1" x14ac:dyDescent="0.15">
      <c r="B18" s="245" t="s">
        <v>251</v>
      </c>
      <c r="C18" s="224" t="s">
        <v>400</v>
      </c>
      <c r="D18" s="246">
        <v>0</v>
      </c>
      <c r="E18" s="246">
        <v>0</v>
      </c>
      <c r="F18" s="246">
        <v>3.3206984197978161E-5</v>
      </c>
      <c r="G18" s="246">
        <v>1.3304184636937142E-3</v>
      </c>
      <c r="H18" s="246">
        <v>2.9425160759461618E-6</v>
      </c>
      <c r="I18" s="246">
        <v>2.5723419886763445E-3</v>
      </c>
      <c r="J18" s="246">
        <v>2.7617390781123903E-3</v>
      </c>
      <c r="K18" s="246">
        <v>9.958909539241091E-7</v>
      </c>
      <c r="L18" s="246">
        <v>2.595966352225101E-3</v>
      </c>
      <c r="M18" s="246">
        <v>5.0365765562966243E-3</v>
      </c>
      <c r="N18" s="246">
        <v>3.2690843190475723E-2</v>
      </c>
      <c r="O18" s="246">
        <v>1.5819754830462363E-3</v>
      </c>
      <c r="P18" s="246">
        <v>0.52883171353744318</v>
      </c>
      <c r="Q18" s="246">
        <v>2.4263792603278225E-2</v>
      </c>
      <c r="R18" s="246">
        <v>1.5090926194429576E-2</v>
      </c>
      <c r="S18" s="246">
        <v>1.8884788103231211E-2</v>
      </c>
      <c r="T18" s="246">
        <v>7.8945862072485939E-2</v>
      </c>
      <c r="U18" s="246">
        <v>6.0941484916078037E-2</v>
      </c>
      <c r="V18" s="246">
        <v>7.6007966452019224E-2</v>
      </c>
      <c r="W18" s="246">
        <v>4.2429057985516473E-2</v>
      </c>
      <c r="X18" s="246">
        <v>2.2911293353183818E-2</v>
      </c>
      <c r="Y18" s="246">
        <v>2.4980344352842382E-2</v>
      </c>
      <c r="Z18" s="246">
        <v>1.1099648597202503E-2</v>
      </c>
      <c r="AA18" s="246">
        <v>1.2483004728471549E-2</v>
      </c>
      <c r="AB18" s="246">
        <v>4.253214477345107E-4</v>
      </c>
      <c r="AC18" s="246">
        <v>2.5176578388921649E-4</v>
      </c>
      <c r="AD18" s="246">
        <v>5.4944856893489883E-6</v>
      </c>
      <c r="AE18" s="246">
        <v>1.2684257344608374E-5</v>
      </c>
      <c r="AF18" s="246">
        <v>0</v>
      </c>
      <c r="AG18" s="246">
        <v>0</v>
      </c>
      <c r="AH18" s="246">
        <v>1.6348066190845594E-5</v>
      </c>
      <c r="AI18" s="246">
        <v>8.2961358389947108E-5</v>
      </c>
      <c r="AJ18" s="246">
        <v>1.952889926538176E-4</v>
      </c>
      <c r="AK18" s="246">
        <v>5.0382441303190022E-5</v>
      </c>
      <c r="AL18" s="246">
        <v>1.5953805013864235E-3</v>
      </c>
      <c r="AM18" s="246">
        <v>2.2673915756698585E-4</v>
      </c>
      <c r="AN18" s="246">
        <v>4.1353996198231909E-4</v>
      </c>
      <c r="AO18" s="246">
        <v>7.1784301778358051E-4</v>
      </c>
      <c r="AP18" s="246">
        <v>2.2786265008108581E-4</v>
      </c>
      <c r="AQ18" s="246">
        <v>4.8751917962087124E-4</v>
      </c>
      <c r="AR18" s="246">
        <v>9.6552211292610522E-4</v>
      </c>
      <c r="AS18" s="246">
        <v>2.1800996727582931E-3</v>
      </c>
      <c r="AT18" s="246">
        <v>6.7468683077912244E-3</v>
      </c>
    </row>
    <row r="19" spans="2:46" ht="15" customHeight="1" x14ac:dyDescent="0.15">
      <c r="B19" s="325" t="s">
        <v>252</v>
      </c>
      <c r="C19" s="326" t="s">
        <v>401</v>
      </c>
      <c r="D19" s="327">
        <v>2.4562028726379886E-3</v>
      </c>
      <c r="E19" s="327">
        <v>1.8549509034005735E-3</v>
      </c>
      <c r="F19" s="327">
        <v>9.2948600091103464E-3</v>
      </c>
      <c r="G19" s="327">
        <v>6.0244648218598261E-3</v>
      </c>
      <c r="H19" s="327">
        <v>1.6544519554891836E-3</v>
      </c>
      <c r="I19" s="327">
        <v>1.5338210332952292E-2</v>
      </c>
      <c r="J19" s="327">
        <v>6.281095397281956E-3</v>
      </c>
      <c r="K19" s="327">
        <v>1.4838775213469227E-4</v>
      </c>
      <c r="L19" s="327">
        <v>3.3058779808866276E-3</v>
      </c>
      <c r="M19" s="327">
        <v>5.7675597266944609E-3</v>
      </c>
      <c r="N19" s="327">
        <v>1.7011845498474804E-2</v>
      </c>
      <c r="O19" s="327">
        <v>5.1091444585717721E-3</v>
      </c>
      <c r="P19" s="327">
        <v>5.420416042961544E-3</v>
      </c>
      <c r="Q19" s="327">
        <v>5.6778870284898385E-2</v>
      </c>
      <c r="R19" s="327">
        <v>2.1532299790602977E-2</v>
      </c>
      <c r="S19" s="327">
        <v>2.8367604103769144E-2</v>
      </c>
      <c r="T19" s="327">
        <v>2.0739791804421481E-2</v>
      </c>
      <c r="U19" s="327">
        <v>1.4207848239523934E-2</v>
      </c>
      <c r="V19" s="327">
        <v>2.8434533204896667E-2</v>
      </c>
      <c r="W19" s="327">
        <v>2.3919281811177376E-2</v>
      </c>
      <c r="X19" s="327">
        <v>8.8117922298968903E-3</v>
      </c>
      <c r="Y19" s="327">
        <v>6.5120684264323131E-2</v>
      </c>
      <c r="Z19" s="327">
        <v>1.2663516300711337E-2</v>
      </c>
      <c r="AA19" s="327">
        <v>8.7991016032630931E-2</v>
      </c>
      <c r="AB19" s="327">
        <v>3.4514719067395522E-4</v>
      </c>
      <c r="AC19" s="327">
        <v>7.2450387932598284E-4</v>
      </c>
      <c r="AD19" s="327">
        <v>1.6263287960636882E-4</v>
      </c>
      <c r="AE19" s="327">
        <v>2.6077633124137116E-3</v>
      </c>
      <c r="AF19" s="327">
        <v>1.163922740992182E-4</v>
      </c>
      <c r="AG19" s="327">
        <v>3.3726554882705369E-4</v>
      </c>
      <c r="AH19" s="327">
        <v>1.1333566534726003E-3</v>
      </c>
      <c r="AI19" s="327">
        <v>5.1506223658038424E-4</v>
      </c>
      <c r="AJ19" s="327">
        <v>3.5976976493992492E-3</v>
      </c>
      <c r="AK19" s="327">
        <v>1.9479972343472172E-4</v>
      </c>
      <c r="AL19" s="327">
        <v>3.9329921223747201E-4</v>
      </c>
      <c r="AM19" s="327">
        <v>2.4384619258552092E-3</v>
      </c>
      <c r="AN19" s="327">
        <v>1.376384193596784E-3</v>
      </c>
      <c r="AO19" s="327">
        <v>1.15567469836395E-3</v>
      </c>
      <c r="AP19" s="327">
        <v>1.9285967167428613E-3</v>
      </c>
      <c r="AQ19" s="327">
        <v>4.3660614424164933E-3</v>
      </c>
      <c r="AR19" s="327">
        <v>3.8928304132643618E-4</v>
      </c>
      <c r="AS19" s="327">
        <v>3.0328029622975409E-3</v>
      </c>
      <c r="AT19" s="327">
        <v>1.453516980031979E-2</v>
      </c>
    </row>
    <row r="20" spans="2:46" ht="15" customHeight="1" x14ac:dyDescent="0.15">
      <c r="B20" s="245" t="s">
        <v>253</v>
      </c>
      <c r="C20" s="224" t="s">
        <v>402</v>
      </c>
      <c r="D20" s="246">
        <v>5.8783596135702144E-7</v>
      </c>
      <c r="E20" s="246">
        <v>0</v>
      </c>
      <c r="F20" s="246">
        <v>4.5330347581443416E-3</v>
      </c>
      <c r="G20" s="246">
        <v>0</v>
      </c>
      <c r="H20" s="246">
        <v>0</v>
      </c>
      <c r="I20" s="246">
        <v>1.4915873953885389E-4</v>
      </c>
      <c r="J20" s="246">
        <v>1.0543940077804436E-6</v>
      </c>
      <c r="K20" s="246">
        <v>0</v>
      </c>
      <c r="L20" s="246">
        <v>4.1370215039972068E-4</v>
      </c>
      <c r="M20" s="246">
        <v>1.8861206297629362E-4</v>
      </c>
      <c r="N20" s="246">
        <v>4.2173932406842224E-3</v>
      </c>
      <c r="O20" s="246">
        <v>6.6142601825923376E-4</v>
      </c>
      <c r="P20" s="246">
        <v>0</v>
      </c>
      <c r="Q20" s="246">
        <v>7.9357631163905218E-4</v>
      </c>
      <c r="R20" s="246">
        <v>0.24011582548569554</v>
      </c>
      <c r="S20" s="246">
        <v>3.9775396512768506E-2</v>
      </c>
      <c r="T20" s="246">
        <v>9.1941582409700816E-3</v>
      </c>
      <c r="U20" s="246">
        <v>1.7518444952155647E-3</v>
      </c>
      <c r="V20" s="246">
        <v>2.0012565014182349E-2</v>
      </c>
      <c r="W20" s="246">
        <v>3.9503458862530476E-3</v>
      </c>
      <c r="X20" s="246">
        <v>1.123293816230217E-2</v>
      </c>
      <c r="Y20" s="246">
        <v>4.0556109400083001E-2</v>
      </c>
      <c r="Z20" s="246">
        <v>8.4229206549982612E-5</v>
      </c>
      <c r="AA20" s="246">
        <v>6.7155929798411347E-3</v>
      </c>
      <c r="AB20" s="246">
        <v>0</v>
      </c>
      <c r="AC20" s="246">
        <v>8.5519210748901588E-3</v>
      </c>
      <c r="AD20" s="246">
        <v>0</v>
      </c>
      <c r="AE20" s="246">
        <v>4.0089351660774236E-6</v>
      </c>
      <c r="AF20" s="246">
        <v>3.9082400536988277E-8</v>
      </c>
      <c r="AG20" s="246">
        <v>0</v>
      </c>
      <c r="AH20" s="246">
        <v>6.8154834163355481E-5</v>
      </c>
      <c r="AI20" s="246">
        <v>3.7383087260043122E-6</v>
      </c>
      <c r="AJ20" s="246">
        <v>2.8905277708029875E-4</v>
      </c>
      <c r="AK20" s="246">
        <v>0</v>
      </c>
      <c r="AL20" s="246">
        <v>1.3026479161538526E-7</v>
      </c>
      <c r="AM20" s="246">
        <v>0</v>
      </c>
      <c r="AN20" s="246">
        <v>9.3825400993543216E-3</v>
      </c>
      <c r="AO20" s="246">
        <v>0</v>
      </c>
      <c r="AP20" s="246">
        <v>0</v>
      </c>
      <c r="AQ20" s="246">
        <v>2.8518693108791336E-5</v>
      </c>
      <c r="AR20" s="246">
        <v>0</v>
      </c>
      <c r="AS20" s="246">
        <v>0</v>
      </c>
      <c r="AT20" s="246">
        <v>1.1317901483333113E-2</v>
      </c>
    </row>
    <row r="21" spans="2:46" ht="15" customHeight="1" x14ac:dyDescent="0.15">
      <c r="B21" s="325" t="s">
        <v>254</v>
      </c>
      <c r="C21" s="326" t="s">
        <v>403</v>
      </c>
      <c r="D21" s="327">
        <v>4.0542500839984263E-6</v>
      </c>
      <c r="E21" s="327">
        <v>0</v>
      </c>
      <c r="F21" s="327">
        <v>6.1789379918667279E-4</v>
      </c>
      <c r="G21" s="327">
        <v>0</v>
      </c>
      <c r="H21" s="327">
        <v>0</v>
      </c>
      <c r="I21" s="327">
        <v>1.8360484360046967E-4</v>
      </c>
      <c r="J21" s="327">
        <v>0</v>
      </c>
      <c r="K21" s="327">
        <v>8.3405867391144145E-5</v>
      </c>
      <c r="L21" s="327">
        <v>3.2359139778842575E-3</v>
      </c>
      <c r="M21" s="327">
        <v>4.2756262482866226E-4</v>
      </c>
      <c r="N21" s="327">
        <v>4.2558834026189835E-3</v>
      </c>
      <c r="O21" s="327">
        <v>8.1999018892377532E-4</v>
      </c>
      <c r="P21" s="327">
        <v>4.4588281121762756E-4</v>
      </c>
      <c r="Q21" s="327">
        <v>3.6842801624442114E-4</v>
      </c>
      <c r="R21" s="327">
        <v>2.9077530242369518E-3</v>
      </c>
      <c r="S21" s="327">
        <v>0.14075572887063656</v>
      </c>
      <c r="T21" s="327">
        <v>3.7765593184336927E-3</v>
      </c>
      <c r="U21" s="327">
        <v>3.5072611852403576E-3</v>
      </c>
      <c r="V21" s="327">
        <v>3.4236769655251313E-3</v>
      </c>
      <c r="W21" s="327">
        <v>1.051594257398779E-3</v>
      </c>
      <c r="X21" s="327">
        <v>1.1415016490002254E-3</v>
      </c>
      <c r="Y21" s="327">
        <v>5.6036486550887074E-3</v>
      </c>
      <c r="Z21" s="327">
        <v>3.7213334790401793E-5</v>
      </c>
      <c r="AA21" s="327">
        <v>6.1050557662163768E-5</v>
      </c>
      <c r="AB21" s="327">
        <v>1.5259597891386631E-6</v>
      </c>
      <c r="AC21" s="327">
        <v>2.3025378873442188E-4</v>
      </c>
      <c r="AD21" s="327">
        <v>0</v>
      </c>
      <c r="AE21" s="327">
        <v>2.8867037367876219E-6</v>
      </c>
      <c r="AF21" s="327">
        <v>0</v>
      </c>
      <c r="AG21" s="327">
        <v>0</v>
      </c>
      <c r="AH21" s="327">
        <v>7.2099095928675934E-5</v>
      </c>
      <c r="AI21" s="327">
        <v>2.287950741504998E-6</v>
      </c>
      <c r="AJ21" s="327">
        <v>1.8612326046879464E-5</v>
      </c>
      <c r="AK21" s="327">
        <v>0</v>
      </c>
      <c r="AL21" s="327">
        <v>0</v>
      </c>
      <c r="AM21" s="327">
        <v>0</v>
      </c>
      <c r="AN21" s="327">
        <v>1.4706929664882474E-2</v>
      </c>
      <c r="AO21" s="327">
        <v>0</v>
      </c>
      <c r="AP21" s="327">
        <v>1.1012693984586748E-6</v>
      </c>
      <c r="AQ21" s="327">
        <v>2.4253329785498907E-5</v>
      </c>
      <c r="AR21" s="327">
        <v>0</v>
      </c>
      <c r="AS21" s="327">
        <v>0</v>
      </c>
      <c r="AT21" s="327">
        <v>1.8831784338225401E-3</v>
      </c>
    </row>
    <row r="22" spans="2:46" ht="15" customHeight="1" x14ac:dyDescent="0.15">
      <c r="B22" s="245" t="s">
        <v>255</v>
      </c>
      <c r="C22" s="224" t="s">
        <v>404</v>
      </c>
      <c r="D22" s="246">
        <v>9.1084273187587976E-6</v>
      </c>
      <c r="E22" s="246">
        <v>1.0448907873873072E-5</v>
      </c>
      <c r="F22" s="246">
        <v>0</v>
      </c>
      <c r="G22" s="246">
        <v>0</v>
      </c>
      <c r="H22" s="246">
        <v>0</v>
      </c>
      <c r="I22" s="246">
        <v>0</v>
      </c>
      <c r="J22" s="246">
        <v>1.5612060608535773E-4</v>
      </c>
      <c r="K22" s="246">
        <v>0</v>
      </c>
      <c r="L22" s="246">
        <v>0</v>
      </c>
      <c r="M22" s="246">
        <v>0</v>
      </c>
      <c r="N22" s="246">
        <v>0</v>
      </c>
      <c r="O22" s="246">
        <v>0</v>
      </c>
      <c r="P22" s="246">
        <v>0</v>
      </c>
      <c r="Q22" s="246">
        <v>1.8433003017109875E-5</v>
      </c>
      <c r="R22" s="246">
        <v>1.0703852207080622E-3</v>
      </c>
      <c r="S22" s="246">
        <v>6.8664496290551432E-3</v>
      </c>
      <c r="T22" s="246">
        <v>7.9029146845749659E-2</v>
      </c>
      <c r="U22" s="246">
        <v>1.6557510456974993E-6</v>
      </c>
      <c r="V22" s="246">
        <v>5.4152522635963736E-4</v>
      </c>
      <c r="W22" s="246">
        <v>1.4932868665325204E-3</v>
      </c>
      <c r="X22" s="246">
        <v>3.9934652887019224E-4</v>
      </c>
      <c r="Y22" s="246">
        <v>2.0191277541138576E-3</v>
      </c>
      <c r="Z22" s="246">
        <v>1.2098872018440391E-4</v>
      </c>
      <c r="AA22" s="246">
        <v>1.6196120829621639E-4</v>
      </c>
      <c r="AB22" s="246">
        <v>0</v>
      </c>
      <c r="AC22" s="246">
        <v>8.3967649525569076E-5</v>
      </c>
      <c r="AD22" s="246">
        <v>2.4725185602070447E-5</v>
      </c>
      <c r="AE22" s="246">
        <v>8.278045492132064E-4</v>
      </c>
      <c r="AF22" s="246">
        <v>1.10847458523033E-5</v>
      </c>
      <c r="AG22" s="246">
        <v>0</v>
      </c>
      <c r="AH22" s="246">
        <v>3.1985002076817728E-5</v>
      </c>
      <c r="AI22" s="246">
        <v>1.3560626735922011E-4</v>
      </c>
      <c r="AJ22" s="246">
        <v>3.3513672869375931E-3</v>
      </c>
      <c r="AK22" s="246">
        <v>0</v>
      </c>
      <c r="AL22" s="246">
        <v>1.1421084830281399E-2</v>
      </c>
      <c r="AM22" s="246">
        <v>0</v>
      </c>
      <c r="AN22" s="246">
        <v>4.495733376296716E-3</v>
      </c>
      <c r="AO22" s="246">
        <v>3.7745714309037489E-5</v>
      </c>
      <c r="AP22" s="246">
        <v>1.5179496926754933E-3</v>
      </c>
      <c r="AQ22" s="246">
        <v>8.1463700182303987E-4</v>
      </c>
      <c r="AR22" s="246">
        <v>2.3446704103352402E-2</v>
      </c>
      <c r="AS22" s="246">
        <v>0</v>
      </c>
      <c r="AT22" s="246">
        <v>2.4391613450550501E-3</v>
      </c>
    </row>
    <row r="23" spans="2:46" ht="15" customHeight="1" x14ac:dyDescent="0.15">
      <c r="B23" s="325" t="s">
        <v>256</v>
      </c>
      <c r="C23" s="326" t="s">
        <v>405</v>
      </c>
      <c r="D23" s="327">
        <v>0</v>
      </c>
      <c r="E23" s="327">
        <v>8.0486318817715651E-6</v>
      </c>
      <c r="F23" s="327">
        <v>1.0599969532122974E-5</v>
      </c>
      <c r="G23" s="327">
        <v>1.1885031320755416E-6</v>
      </c>
      <c r="H23" s="327">
        <v>0</v>
      </c>
      <c r="I23" s="327">
        <v>1.4541038299931599E-5</v>
      </c>
      <c r="J23" s="327">
        <v>1.8276162801527694E-6</v>
      </c>
      <c r="K23" s="327">
        <v>0</v>
      </c>
      <c r="L23" s="327">
        <v>0</v>
      </c>
      <c r="M23" s="327">
        <v>1.0487187265848965E-7</v>
      </c>
      <c r="N23" s="327">
        <v>0</v>
      </c>
      <c r="O23" s="327">
        <v>9.1655589979503841E-7</v>
      </c>
      <c r="P23" s="327">
        <v>6.1860115292555485E-5</v>
      </c>
      <c r="Q23" s="327">
        <v>5.7343897662983825E-5</v>
      </c>
      <c r="R23" s="327">
        <v>3.288331667909445E-3</v>
      </c>
      <c r="S23" s="327">
        <v>1.0786626175999009E-2</v>
      </c>
      <c r="T23" s="327">
        <v>4.9830635296547812E-2</v>
      </c>
      <c r="U23" s="327">
        <v>0.26564253626409207</v>
      </c>
      <c r="V23" s="327">
        <v>0.13741605609570134</v>
      </c>
      <c r="W23" s="327">
        <v>0.30098274583415086</v>
      </c>
      <c r="X23" s="327">
        <v>1.8571713966516457E-2</v>
      </c>
      <c r="Y23" s="327">
        <v>4.1134355879342459E-3</v>
      </c>
      <c r="Z23" s="327">
        <v>8.7183582275415718E-4</v>
      </c>
      <c r="AA23" s="327">
        <v>2.5985368883254991E-4</v>
      </c>
      <c r="AB23" s="327">
        <v>3.5520240469866365E-6</v>
      </c>
      <c r="AC23" s="327">
        <v>1.7762827030048236E-5</v>
      </c>
      <c r="AD23" s="327">
        <v>0</v>
      </c>
      <c r="AE23" s="327">
        <v>2.8432679721298691E-5</v>
      </c>
      <c r="AF23" s="327">
        <v>4.0640811258400684E-5</v>
      </c>
      <c r="AG23" s="327">
        <v>0</v>
      </c>
      <c r="AH23" s="327">
        <v>5.0096354190899745E-6</v>
      </c>
      <c r="AI23" s="327">
        <v>7.4049812293699817E-4</v>
      </c>
      <c r="AJ23" s="327">
        <v>1.6653211051832365E-3</v>
      </c>
      <c r="AK23" s="327">
        <v>5.5886317813615268E-4</v>
      </c>
      <c r="AL23" s="327">
        <v>2.3867159277327371E-6</v>
      </c>
      <c r="AM23" s="327">
        <v>0</v>
      </c>
      <c r="AN23" s="327">
        <v>1.501212314803518E-2</v>
      </c>
      <c r="AO23" s="327">
        <v>6.2793240070487505E-7</v>
      </c>
      <c r="AP23" s="327">
        <v>5.2692315715726074E-9</v>
      </c>
      <c r="AQ23" s="327">
        <v>3.9833754146969871E-5</v>
      </c>
      <c r="AR23" s="327">
        <v>3.2057562077821546E-2</v>
      </c>
      <c r="AS23" s="327">
        <v>0</v>
      </c>
      <c r="AT23" s="327">
        <v>1.3159292582610874E-2</v>
      </c>
    </row>
    <row r="24" spans="2:46" ht="15" customHeight="1" x14ac:dyDescent="0.15">
      <c r="B24" s="245" t="s">
        <v>257</v>
      </c>
      <c r="C24" s="224" t="s">
        <v>406</v>
      </c>
      <c r="D24" s="246">
        <v>3.0743214762517212E-5</v>
      </c>
      <c r="E24" s="246">
        <v>1.2492335494855267E-3</v>
      </c>
      <c r="F24" s="246">
        <v>9.1647524184815439E-5</v>
      </c>
      <c r="G24" s="246">
        <v>0</v>
      </c>
      <c r="H24" s="246">
        <v>0</v>
      </c>
      <c r="I24" s="246">
        <v>1.2175696069809392E-4</v>
      </c>
      <c r="J24" s="246">
        <v>2.0588800325259464E-4</v>
      </c>
      <c r="K24" s="246">
        <v>0</v>
      </c>
      <c r="L24" s="246">
        <v>3.3878255156331261E-5</v>
      </c>
      <c r="M24" s="246">
        <v>2.1341426086002643E-5</v>
      </c>
      <c r="N24" s="246">
        <v>0</v>
      </c>
      <c r="O24" s="246">
        <v>0</v>
      </c>
      <c r="P24" s="246">
        <v>2.8786390284654528E-5</v>
      </c>
      <c r="Q24" s="246">
        <v>1.176463575726163E-4</v>
      </c>
      <c r="R24" s="246">
        <v>5.8479884822404413E-3</v>
      </c>
      <c r="S24" s="246">
        <v>1.9944362814919209E-2</v>
      </c>
      <c r="T24" s="246">
        <v>1.1151461921587126E-2</v>
      </c>
      <c r="U24" s="246">
        <v>6.047683537528597E-3</v>
      </c>
      <c r="V24" s="246">
        <v>9.131080985820629E-2</v>
      </c>
      <c r="W24" s="246">
        <v>1.7913873798796293E-2</v>
      </c>
      <c r="X24" s="246">
        <v>3.1971893827400073E-2</v>
      </c>
      <c r="Y24" s="246">
        <v>2.550831955671887E-2</v>
      </c>
      <c r="Z24" s="246">
        <v>5.3750577714331571E-4</v>
      </c>
      <c r="AA24" s="246">
        <v>7.677650200620615E-3</v>
      </c>
      <c r="AB24" s="246">
        <v>4.4496474523623204E-6</v>
      </c>
      <c r="AC24" s="246">
        <v>1.8041728561279366E-4</v>
      </c>
      <c r="AD24" s="246">
        <v>0</v>
      </c>
      <c r="AE24" s="246">
        <v>1.937421015568943E-4</v>
      </c>
      <c r="AF24" s="246">
        <v>2.6429473363138324E-6</v>
      </c>
      <c r="AG24" s="246">
        <v>1.0515437337875236E-5</v>
      </c>
      <c r="AH24" s="246">
        <v>2.3824451377509636E-4</v>
      </c>
      <c r="AI24" s="246">
        <v>1.8758110212288857E-4</v>
      </c>
      <c r="AJ24" s="246">
        <v>1.5861390721428072E-3</v>
      </c>
      <c r="AK24" s="246">
        <v>9.0781011933916171E-4</v>
      </c>
      <c r="AL24" s="246">
        <v>6.1162631480159364E-5</v>
      </c>
      <c r="AM24" s="246">
        <v>0</v>
      </c>
      <c r="AN24" s="246">
        <v>6.9001277988493658E-3</v>
      </c>
      <c r="AO24" s="246">
        <v>6.5909645318430225E-5</v>
      </c>
      <c r="AP24" s="246">
        <v>1.6545914057895144E-4</v>
      </c>
      <c r="AQ24" s="246">
        <v>5.7973396502416297E-5</v>
      </c>
      <c r="AR24" s="246">
        <v>0</v>
      </c>
      <c r="AS24" s="246">
        <v>2.3036112441146987E-4</v>
      </c>
      <c r="AT24" s="246">
        <v>3.5110329057419865E-3</v>
      </c>
    </row>
    <row r="25" spans="2:46" ht="15" customHeight="1" x14ac:dyDescent="0.15">
      <c r="B25" s="325" t="s">
        <v>258</v>
      </c>
      <c r="C25" s="326" t="s">
        <v>407</v>
      </c>
      <c r="D25" s="327">
        <v>2.8906984903845283E-6</v>
      </c>
      <c r="E25" s="327">
        <v>3.2414736333701083E-5</v>
      </c>
      <c r="F25" s="327">
        <v>9.5681140909428603E-6</v>
      </c>
      <c r="G25" s="327">
        <v>1.1197253479191119E-5</v>
      </c>
      <c r="H25" s="327">
        <v>4.8150263060937199E-6</v>
      </c>
      <c r="I25" s="327">
        <v>8.1429814479616949E-6</v>
      </c>
      <c r="J25" s="327">
        <v>1.7784112264563485E-5</v>
      </c>
      <c r="K25" s="327">
        <v>5.9504484496965522E-5</v>
      </c>
      <c r="L25" s="327">
        <v>1.0812209092446147E-6</v>
      </c>
      <c r="M25" s="327">
        <v>2.7004507209561082E-5</v>
      </c>
      <c r="N25" s="327">
        <v>1.6121533794664458E-6</v>
      </c>
      <c r="O25" s="327">
        <v>2.2259214709308078E-6</v>
      </c>
      <c r="P25" s="327">
        <v>6.1247638903520276E-7</v>
      </c>
      <c r="Q25" s="327">
        <v>3.5691282789226905E-5</v>
      </c>
      <c r="R25" s="327">
        <v>3.3641630929150601E-4</v>
      </c>
      <c r="S25" s="327">
        <v>1.3826095490188325E-4</v>
      </c>
      <c r="T25" s="327">
        <v>1.0184481348225109E-4</v>
      </c>
      <c r="U25" s="327">
        <v>7.3229993589178557E-5</v>
      </c>
      <c r="V25" s="327">
        <v>2.4339695269654697E-5</v>
      </c>
      <c r="W25" s="327">
        <v>2.4340379934661972E-2</v>
      </c>
      <c r="X25" s="327">
        <v>3.7710322333043167E-4</v>
      </c>
      <c r="Y25" s="327">
        <v>8.5577478300021582E-3</v>
      </c>
      <c r="Z25" s="327">
        <v>1.6791382771278858E-5</v>
      </c>
      <c r="AA25" s="327">
        <v>1.875454199799003E-3</v>
      </c>
      <c r="AB25" s="327">
        <v>1.2929440806411388E-5</v>
      </c>
      <c r="AC25" s="327">
        <v>8.3441851556854649E-6</v>
      </c>
      <c r="AD25" s="327">
        <v>2.433550576594641E-5</v>
      </c>
      <c r="AE25" s="327">
        <v>2.1574899228096433E-4</v>
      </c>
      <c r="AF25" s="327">
        <v>1.0500952494282037E-4</v>
      </c>
      <c r="AG25" s="327">
        <v>2.8856421551013599E-5</v>
      </c>
      <c r="AH25" s="327">
        <v>7.4647533155062598E-5</v>
      </c>
      <c r="AI25" s="327">
        <v>1.0093874398504804E-4</v>
      </c>
      <c r="AJ25" s="327">
        <v>1.7516294792776512E-3</v>
      </c>
      <c r="AK25" s="327">
        <v>6.4208924109186409E-5</v>
      </c>
      <c r="AL25" s="327">
        <v>1.7717115598604392E-5</v>
      </c>
      <c r="AM25" s="327">
        <v>5.6457069286031778E-5</v>
      </c>
      <c r="AN25" s="327">
        <v>1.3079423688987662E-3</v>
      </c>
      <c r="AO25" s="327">
        <v>6.48863480728371E-6</v>
      </c>
      <c r="AP25" s="327">
        <v>1.5319763871190196E-4</v>
      </c>
      <c r="AQ25" s="327">
        <v>2.4205936859684546E-5</v>
      </c>
      <c r="AR25" s="327">
        <v>0</v>
      </c>
      <c r="AS25" s="327">
        <v>0</v>
      </c>
      <c r="AT25" s="327">
        <v>8.1144772256713045E-4</v>
      </c>
    </row>
    <row r="26" spans="2:46" ht="15" customHeight="1" x14ac:dyDescent="0.15">
      <c r="B26" s="245" t="s">
        <v>259</v>
      </c>
      <c r="C26" s="224" t="s">
        <v>408</v>
      </c>
      <c r="D26" s="246">
        <v>0</v>
      </c>
      <c r="E26" s="246">
        <v>0</v>
      </c>
      <c r="F26" s="246">
        <v>0</v>
      </c>
      <c r="G26" s="246">
        <v>0</v>
      </c>
      <c r="H26" s="246">
        <v>0</v>
      </c>
      <c r="I26" s="246">
        <v>0</v>
      </c>
      <c r="J26" s="246">
        <v>0</v>
      </c>
      <c r="K26" s="246">
        <v>0</v>
      </c>
      <c r="L26" s="246">
        <v>0</v>
      </c>
      <c r="M26" s="246">
        <v>0</v>
      </c>
      <c r="N26" s="246">
        <v>0</v>
      </c>
      <c r="O26" s="246">
        <v>0</v>
      </c>
      <c r="P26" s="246">
        <v>0</v>
      </c>
      <c r="Q26" s="246">
        <v>0</v>
      </c>
      <c r="R26" s="246">
        <v>0</v>
      </c>
      <c r="S26" s="246">
        <v>2.8810754742955591E-4</v>
      </c>
      <c r="T26" s="246">
        <v>0</v>
      </c>
      <c r="U26" s="246">
        <v>0</v>
      </c>
      <c r="V26" s="246">
        <v>0</v>
      </c>
      <c r="W26" s="246">
        <v>0</v>
      </c>
      <c r="X26" s="246">
        <v>0.37653088861730177</v>
      </c>
      <c r="Y26" s="246">
        <v>0</v>
      </c>
      <c r="Z26" s="246">
        <v>0</v>
      </c>
      <c r="AA26" s="246">
        <v>0</v>
      </c>
      <c r="AB26" s="246">
        <v>0</v>
      </c>
      <c r="AC26" s="246">
        <v>0</v>
      </c>
      <c r="AD26" s="246">
        <v>0</v>
      </c>
      <c r="AE26" s="246">
        <v>0</v>
      </c>
      <c r="AF26" s="246">
        <v>0</v>
      </c>
      <c r="AG26" s="246">
        <v>0</v>
      </c>
      <c r="AH26" s="246">
        <v>6.9749907368007883E-3</v>
      </c>
      <c r="AI26" s="246">
        <v>0</v>
      </c>
      <c r="AJ26" s="246">
        <v>6.2355861499251404E-3</v>
      </c>
      <c r="AK26" s="246">
        <v>0</v>
      </c>
      <c r="AL26" s="246">
        <v>0</v>
      </c>
      <c r="AM26" s="246">
        <v>0</v>
      </c>
      <c r="AN26" s="246">
        <v>2.4968493914462882E-2</v>
      </c>
      <c r="AO26" s="246">
        <v>0</v>
      </c>
      <c r="AP26" s="246">
        <v>5.8488470444455942E-7</v>
      </c>
      <c r="AQ26" s="246">
        <v>9.9122304340734652E-5</v>
      </c>
      <c r="AR26" s="246">
        <v>0</v>
      </c>
      <c r="AS26" s="246">
        <v>0</v>
      </c>
      <c r="AT26" s="246">
        <v>2.6827289492072364E-3</v>
      </c>
    </row>
    <row r="27" spans="2:46" ht="15" customHeight="1" x14ac:dyDescent="0.15">
      <c r="B27" s="325" t="s">
        <v>260</v>
      </c>
      <c r="C27" s="326" t="s">
        <v>409</v>
      </c>
      <c r="D27" s="327">
        <v>0</v>
      </c>
      <c r="E27" s="327">
        <v>4.2127827490711069E-2</v>
      </c>
      <c r="F27" s="327">
        <v>2.183781333697547E-4</v>
      </c>
      <c r="G27" s="327">
        <v>0</v>
      </c>
      <c r="H27" s="327">
        <v>0</v>
      </c>
      <c r="I27" s="327">
        <v>0</v>
      </c>
      <c r="J27" s="327">
        <v>0</v>
      </c>
      <c r="K27" s="327">
        <v>0</v>
      </c>
      <c r="L27" s="327">
        <v>0</v>
      </c>
      <c r="M27" s="327">
        <v>0</v>
      </c>
      <c r="N27" s="327">
        <v>0</v>
      </c>
      <c r="O27" s="327">
        <v>0</v>
      </c>
      <c r="P27" s="327">
        <v>0</v>
      </c>
      <c r="Q27" s="327">
        <v>0</v>
      </c>
      <c r="R27" s="327">
        <v>0</v>
      </c>
      <c r="S27" s="327">
        <v>0</v>
      </c>
      <c r="T27" s="327">
        <v>0</v>
      </c>
      <c r="U27" s="327">
        <v>0</v>
      </c>
      <c r="V27" s="327">
        <v>0</v>
      </c>
      <c r="W27" s="327">
        <v>0</v>
      </c>
      <c r="X27" s="327">
        <v>0</v>
      </c>
      <c r="Y27" s="327">
        <v>0.11975859485651873</v>
      </c>
      <c r="Z27" s="327">
        <v>0</v>
      </c>
      <c r="AA27" s="327">
        <v>0</v>
      </c>
      <c r="AB27" s="327">
        <v>0</v>
      </c>
      <c r="AC27" s="327">
        <v>0</v>
      </c>
      <c r="AD27" s="327">
        <v>0</v>
      </c>
      <c r="AE27" s="327">
        <v>0</v>
      </c>
      <c r="AF27" s="327">
        <v>0</v>
      </c>
      <c r="AG27" s="327">
        <v>0</v>
      </c>
      <c r="AH27" s="327">
        <v>5.3187418206796918E-3</v>
      </c>
      <c r="AI27" s="327">
        <v>0</v>
      </c>
      <c r="AJ27" s="327">
        <v>1.0931450859760874E-3</v>
      </c>
      <c r="AK27" s="327">
        <v>1.7699373766432005E-4</v>
      </c>
      <c r="AL27" s="327">
        <v>0</v>
      </c>
      <c r="AM27" s="327">
        <v>0</v>
      </c>
      <c r="AN27" s="327">
        <v>2.6835190891840301E-6</v>
      </c>
      <c r="AO27" s="327">
        <v>0</v>
      </c>
      <c r="AP27" s="327">
        <v>5.5326931501512372E-6</v>
      </c>
      <c r="AQ27" s="327">
        <v>0</v>
      </c>
      <c r="AR27" s="327">
        <v>0</v>
      </c>
      <c r="AS27" s="327">
        <v>0</v>
      </c>
      <c r="AT27" s="327">
        <v>5.0028529935012131E-3</v>
      </c>
    </row>
    <row r="28" spans="2:46" ht="15" customHeight="1" x14ac:dyDescent="0.15">
      <c r="B28" s="245" t="s">
        <v>261</v>
      </c>
      <c r="C28" s="224" t="s">
        <v>262</v>
      </c>
      <c r="D28" s="246">
        <v>1.2018821343931058E-3</v>
      </c>
      <c r="E28" s="246">
        <v>6.5863242910055419E-3</v>
      </c>
      <c r="F28" s="246">
        <v>3.4953634044775773E-3</v>
      </c>
      <c r="G28" s="246">
        <v>6.8668257693459203E-3</v>
      </c>
      <c r="H28" s="246">
        <v>1.8383770436665819E-2</v>
      </c>
      <c r="I28" s="246">
        <v>9.8742697813699945E-3</v>
      </c>
      <c r="J28" s="246">
        <v>5.5968639791662989E-3</v>
      </c>
      <c r="K28" s="246">
        <v>1.0173026094334775E-3</v>
      </c>
      <c r="L28" s="246">
        <v>5.5191371821103541E-3</v>
      </c>
      <c r="M28" s="246">
        <v>6.5684137822510169E-3</v>
      </c>
      <c r="N28" s="246">
        <v>1.597643999051248E-2</v>
      </c>
      <c r="O28" s="246">
        <v>5.4050610776484554E-3</v>
      </c>
      <c r="P28" s="246">
        <v>1.1885104329228107E-2</v>
      </c>
      <c r="Q28" s="246">
        <v>8.8722060784792605E-4</v>
      </c>
      <c r="R28" s="246">
        <v>8.1289983326025958E-4</v>
      </c>
      <c r="S28" s="246">
        <v>1.9709782049167628E-3</v>
      </c>
      <c r="T28" s="246">
        <v>5.5155780934631089E-3</v>
      </c>
      <c r="U28" s="246">
        <v>1.957883337042509E-3</v>
      </c>
      <c r="V28" s="246">
        <v>2.1039790650717702E-3</v>
      </c>
      <c r="W28" s="246">
        <v>1.0770511571067761E-2</v>
      </c>
      <c r="X28" s="246">
        <v>1.3940974530864238E-3</v>
      </c>
      <c r="Y28" s="246">
        <v>1.576206132761955E-3</v>
      </c>
      <c r="Z28" s="246">
        <v>2.7648100903684993E-2</v>
      </c>
      <c r="AA28" s="246">
        <v>3.0864073170101306E-3</v>
      </c>
      <c r="AB28" s="246">
        <v>7.9256794346036514E-3</v>
      </c>
      <c r="AC28" s="246">
        <v>2.8089041919974606E-3</v>
      </c>
      <c r="AD28" s="246">
        <v>5.652656734831737E-3</v>
      </c>
      <c r="AE28" s="246">
        <v>5.6531732207444054E-3</v>
      </c>
      <c r="AF28" s="246">
        <v>1.4047533784011709E-2</v>
      </c>
      <c r="AG28" s="246">
        <v>2.6128857552510561E-5</v>
      </c>
      <c r="AH28" s="246">
        <v>1.7665930756951423E-3</v>
      </c>
      <c r="AI28" s="246">
        <v>1.3959506040339846E-2</v>
      </c>
      <c r="AJ28" s="246">
        <v>6.6753484644012538E-3</v>
      </c>
      <c r="AK28" s="246">
        <v>1.2285321049900256E-2</v>
      </c>
      <c r="AL28" s="246">
        <v>3.5401046793514224E-3</v>
      </c>
      <c r="AM28" s="246">
        <v>3.7518428906439881E-2</v>
      </c>
      <c r="AN28" s="246">
        <v>6.1677567580548038E-3</v>
      </c>
      <c r="AO28" s="246">
        <v>2.9490031212659096E-3</v>
      </c>
      <c r="AP28" s="246">
        <v>4.8284445429158437E-3</v>
      </c>
      <c r="AQ28" s="246">
        <v>7.5372405909698795E-3</v>
      </c>
      <c r="AR28" s="246">
        <v>0.12892392858435078</v>
      </c>
      <c r="AS28" s="246">
        <v>7.5304681118456348E-4</v>
      </c>
      <c r="AT28" s="246">
        <v>5.4416629496480814E-3</v>
      </c>
    </row>
    <row r="29" spans="2:46" ht="15" customHeight="1" x14ac:dyDescent="0.15">
      <c r="B29" s="325" t="s">
        <v>263</v>
      </c>
      <c r="C29" s="326" t="s">
        <v>410</v>
      </c>
      <c r="D29" s="327">
        <v>3.6921431318025014E-3</v>
      </c>
      <c r="E29" s="327">
        <v>7.1920196240399259E-4</v>
      </c>
      <c r="F29" s="327">
        <v>3.4899227121513552E-3</v>
      </c>
      <c r="G29" s="327">
        <v>6.2191232174118509E-4</v>
      </c>
      <c r="H29" s="327">
        <v>2.2464772732541695E-3</v>
      </c>
      <c r="I29" s="327">
        <v>3.2573864596953444E-3</v>
      </c>
      <c r="J29" s="327">
        <v>3.6497497114650799E-3</v>
      </c>
      <c r="K29" s="327">
        <v>6.4732912005067093E-3</v>
      </c>
      <c r="L29" s="327">
        <v>5.0938119069362537E-3</v>
      </c>
      <c r="M29" s="327">
        <v>4.2746037475282026E-3</v>
      </c>
      <c r="N29" s="327">
        <v>5.5836932297820344E-3</v>
      </c>
      <c r="O29" s="327">
        <v>4.2284651754258525E-3</v>
      </c>
      <c r="P29" s="327">
        <v>4.0043706315121552E-3</v>
      </c>
      <c r="Q29" s="327">
        <v>3.9521605705709114E-3</v>
      </c>
      <c r="R29" s="327">
        <v>1.7788876988840141E-3</v>
      </c>
      <c r="S29" s="327">
        <v>1.9129648282758616E-3</v>
      </c>
      <c r="T29" s="327">
        <v>2.1698149021313466E-3</v>
      </c>
      <c r="U29" s="327">
        <v>2.7800658945937116E-3</v>
      </c>
      <c r="V29" s="327">
        <v>2.6098148699399619E-3</v>
      </c>
      <c r="W29" s="327">
        <v>8.1497543889819872E-4</v>
      </c>
      <c r="X29" s="327">
        <v>9.9247838835613217E-4</v>
      </c>
      <c r="Y29" s="327">
        <v>1.4604068053911195E-3</v>
      </c>
      <c r="Z29" s="327">
        <v>1.5997649569468946E-3</v>
      </c>
      <c r="AA29" s="327">
        <v>7.9470253619123832E-4</v>
      </c>
      <c r="AB29" s="327">
        <v>1.8476059167407324E-2</v>
      </c>
      <c r="AC29" s="327">
        <v>5.066804117875949E-2</v>
      </c>
      <c r="AD29" s="327">
        <v>3.0467312827276265E-3</v>
      </c>
      <c r="AE29" s="327">
        <v>3.9052791784422235E-3</v>
      </c>
      <c r="AF29" s="327">
        <v>3.3953763673521316E-3</v>
      </c>
      <c r="AG29" s="327">
        <v>1.5014582785293268E-2</v>
      </c>
      <c r="AH29" s="327">
        <v>1.0185770499375265E-2</v>
      </c>
      <c r="AI29" s="327">
        <v>5.5609634658438586E-3</v>
      </c>
      <c r="AJ29" s="327">
        <v>8.4564579398331112E-3</v>
      </c>
      <c r="AK29" s="327">
        <v>7.3602764767317832E-3</v>
      </c>
      <c r="AL29" s="327">
        <v>2.9225049510970247E-3</v>
      </c>
      <c r="AM29" s="327">
        <v>1.8298361510047055E-3</v>
      </c>
      <c r="AN29" s="327">
        <v>1.5276669778533421E-3</v>
      </c>
      <c r="AO29" s="327">
        <v>2.7695772519533875E-3</v>
      </c>
      <c r="AP29" s="327">
        <v>2.7551336502913124E-3</v>
      </c>
      <c r="AQ29" s="327">
        <v>3.6179641084368146E-3</v>
      </c>
      <c r="AR29" s="327">
        <v>0</v>
      </c>
      <c r="AS29" s="327">
        <v>1.4592107230171365E-2</v>
      </c>
      <c r="AT29" s="327">
        <v>5.8986222001437306E-3</v>
      </c>
    </row>
    <row r="30" spans="2:46" ht="15" customHeight="1" x14ac:dyDescent="0.15">
      <c r="B30" s="245" t="s">
        <v>264</v>
      </c>
      <c r="C30" s="224" t="s">
        <v>531</v>
      </c>
      <c r="D30" s="246">
        <v>1.1499234955736955E-2</v>
      </c>
      <c r="E30" s="246">
        <v>6.0891698787515994E-3</v>
      </c>
      <c r="F30" s="246">
        <v>1.698574763742626E-2</v>
      </c>
      <c r="G30" s="246">
        <v>1.1681155551033807E-2</v>
      </c>
      <c r="H30" s="246">
        <v>1.8845121290512652E-2</v>
      </c>
      <c r="I30" s="246">
        <v>1.7049076585903804E-2</v>
      </c>
      <c r="J30" s="246">
        <v>6.038345779517356E-2</v>
      </c>
      <c r="K30" s="246">
        <v>1.833435246174285E-2</v>
      </c>
      <c r="L30" s="246">
        <v>2.7061652883127368E-2</v>
      </c>
      <c r="M30" s="246">
        <v>3.7948254173028773E-2</v>
      </c>
      <c r="N30" s="246">
        <v>4.9411896523129266E-2</v>
      </c>
      <c r="O30" s="246">
        <v>5.8356001179214634E-2</v>
      </c>
      <c r="P30" s="246">
        <v>2.9909671982145093E-2</v>
      </c>
      <c r="Q30" s="246">
        <v>1.7655756808851838E-2</v>
      </c>
      <c r="R30" s="246">
        <v>9.2304591232641609E-3</v>
      </c>
      <c r="S30" s="246">
        <v>1.0291283375155212E-2</v>
      </c>
      <c r="T30" s="246">
        <v>4.0684648908962031E-3</v>
      </c>
      <c r="U30" s="246">
        <v>3.1744619185168341E-2</v>
      </c>
      <c r="V30" s="246">
        <v>1.3792651097519469E-2</v>
      </c>
      <c r="W30" s="246">
        <v>6.9567674770887123E-3</v>
      </c>
      <c r="X30" s="246">
        <v>1.3348737912777733E-2</v>
      </c>
      <c r="Y30" s="246">
        <v>1.580127670892803E-2</v>
      </c>
      <c r="Z30" s="246">
        <v>2.2071501156880897E-2</v>
      </c>
      <c r="AA30" s="246">
        <v>2.5402792452988354E-3</v>
      </c>
      <c r="AB30" s="246">
        <v>0.10812806346961008</v>
      </c>
      <c r="AC30" s="246">
        <v>4.8969050777155687E-2</v>
      </c>
      <c r="AD30" s="246">
        <v>6.9026834035455217E-2</v>
      </c>
      <c r="AE30" s="246">
        <v>2.7286237501008025E-2</v>
      </c>
      <c r="AF30" s="246">
        <v>5.1136292216607546E-3</v>
      </c>
      <c r="AG30" s="246">
        <v>2.1985823463513657E-3</v>
      </c>
      <c r="AH30" s="246">
        <v>6.1715033749345427E-3</v>
      </c>
      <c r="AI30" s="246">
        <v>8.3187993356461151E-3</v>
      </c>
      <c r="AJ30" s="246">
        <v>1.0759863239059548E-2</v>
      </c>
      <c r="AK30" s="246">
        <v>1.5605381697627213E-2</v>
      </c>
      <c r="AL30" s="246">
        <v>1.2469449249568549E-2</v>
      </c>
      <c r="AM30" s="246">
        <v>3.9875367034449237E-3</v>
      </c>
      <c r="AN30" s="246">
        <v>5.5425790081569349E-3</v>
      </c>
      <c r="AO30" s="246">
        <v>5.8293895108636841E-2</v>
      </c>
      <c r="AP30" s="246">
        <v>3.0284892649918845E-2</v>
      </c>
      <c r="AQ30" s="246">
        <v>2.2257696617076366E-2</v>
      </c>
      <c r="AR30" s="246">
        <v>0</v>
      </c>
      <c r="AS30" s="246">
        <v>2.7494655902659524E-3</v>
      </c>
      <c r="AT30" s="246">
        <v>1.9511946368266416E-2</v>
      </c>
    </row>
    <row r="31" spans="2:46" ht="15" customHeight="1" x14ac:dyDescent="0.15">
      <c r="B31" s="325" t="s">
        <v>265</v>
      </c>
      <c r="C31" s="326" t="s">
        <v>266</v>
      </c>
      <c r="D31" s="327">
        <v>5.3671241321261089E-4</v>
      </c>
      <c r="E31" s="327">
        <v>1.8794821644574643E-4</v>
      </c>
      <c r="F31" s="327">
        <v>5.9941420628553807E-4</v>
      </c>
      <c r="G31" s="327">
        <v>1.7091452026766045E-3</v>
      </c>
      <c r="H31" s="327">
        <v>2.3077796915030482E-3</v>
      </c>
      <c r="I31" s="327">
        <v>1.4581753207171409E-3</v>
      </c>
      <c r="J31" s="327">
        <v>6.7117099100594884E-3</v>
      </c>
      <c r="K31" s="327">
        <v>5.4574824275041187E-4</v>
      </c>
      <c r="L31" s="327">
        <v>1.0838338597752891E-3</v>
      </c>
      <c r="M31" s="327">
        <v>1.5604410292219964E-3</v>
      </c>
      <c r="N31" s="327">
        <v>1.0261356260303927E-3</v>
      </c>
      <c r="O31" s="327">
        <v>3.1776993045893979E-3</v>
      </c>
      <c r="P31" s="327">
        <v>1.0577467238637951E-3</v>
      </c>
      <c r="Q31" s="327">
        <v>6.6193479441929899E-4</v>
      </c>
      <c r="R31" s="327">
        <v>1.7334467304646188E-4</v>
      </c>
      <c r="S31" s="327">
        <v>4.745000115856376E-4</v>
      </c>
      <c r="T31" s="327">
        <v>2.8542070927800797E-3</v>
      </c>
      <c r="U31" s="327">
        <v>1.2848170140919105E-3</v>
      </c>
      <c r="V31" s="327">
        <v>4.6119103461370498E-4</v>
      </c>
      <c r="W31" s="327">
        <v>4.3721284186262874E-4</v>
      </c>
      <c r="X31" s="327">
        <v>3.4301518542894077E-4</v>
      </c>
      <c r="Y31" s="327">
        <v>8.4095524110767018E-4</v>
      </c>
      <c r="Z31" s="327">
        <v>5.5397948510540823E-4</v>
      </c>
      <c r="AA31" s="327">
        <v>8.4301350543674063E-4</v>
      </c>
      <c r="AB31" s="327">
        <v>4.3699421577339618E-4</v>
      </c>
      <c r="AC31" s="327">
        <v>9.4265608489872352E-2</v>
      </c>
      <c r="AD31" s="327">
        <v>8.6769424589986186E-3</v>
      </c>
      <c r="AE31" s="327">
        <v>2.8110815634862021E-3</v>
      </c>
      <c r="AF31" s="327">
        <v>1.2245102324246482E-3</v>
      </c>
      <c r="AG31" s="327">
        <v>2.1518973006753308E-4</v>
      </c>
      <c r="AH31" s="327">
        <v>5.0162417931861793E-3</v>
      </c>
      <c r="AI31" s="327">
        <v>3.222038592500667E-3</v>
      </c>
      <c r="AJ31" s="327">
        <v>3.811156715758067E-3</v>
      </c>
      <c r="AK31" s="327">
        <v>8.5264438671705522E-3</v>
      </c>
      <c r="AL31" s="327">
        <v>4.4946254596077168E-3</v>
      </c>
      <c r="AM31" s="327">
        <v>2.1181998725643253E-3</v>
      </c>
      <c r="AN31" s="327">
        <v>8.3124300493002108E-4</v>
      </c>
      <c r="AO31" s="327">
        <v>1.2517041678361908E-2</v>
      </c>
      <c r="AP31" s="327">
        <v>7.866246120864168E-3</v>
      </c>
      <c r="AQ31" s="327">
        <v>8.3469250320453176E-3</v>
      </c>
      <c r="AR31" s="327">
        <v>0</v>
      </c>
      <c r="AS31" s="327">
        <v>8.0190323772917529E-4</v>
      </c>
      <c r="AT31" s="327">
        <v>3.0730868261084803E-3</v>
      </c>
    </row>
    <row r="32" spans="2:46" ht="15" customHeight="1" x14ac:dyDescent="0.15">
      <c r="B32" s="245" t="s">
        <v>267</v>
      </c>
      <c r="C32" s="224" t="s">
        <v>268</v>
      </c>
      <c r="D32" s="246">
        <v>1.5466751964694742E-4</v>
      </c>
      <c r="E32" s="246">
        <v>1.3322632800196435E-6</v>
      </c>
      <c r="F32" s="246">
        <v>1.2329734471701272E-3</v>
      </c>
      <c r="G32" s="246">
        <v>1.3384415792681128E-3</v>
      </c>
      <c r="H32" s="246">
        <v>3.4075227830994718E-4</v>
      </c>
      <c r="I32" s="246">
        <v>5.4312393721166739E-4</v>
      </c>
      <c r="J32" s="246">
        <v>3.2694649393256001E-3</v>
      </c>
      <c r="K32" s="246">
        <v>7.9671276313928728E-6</v>
      </c>
      <c r="L32" s="246">
        <v>7.1585834366237193E-5</v>
      </c>
      <c r="M32" s="246">
        <v>3.7845637045632449E-3</v>
      </c>
      <c r="N32" s="246">
        <v>4.9936450928973167E-4</v>
      </c>
      <c r="O32" s="246">
        <v>3.2603202721280652E-5</v>
      </c>
      <c r="P32" s="246">
        <v>7.6559548629400343E-5</v>
      </c>
      <c r="Q32" s="246">
        <v>1.1525340281429753E-4</v>
      </c>
      <c r="R32" s="246">
        <v>2.341988603758302E-4</v>
      </c>
      <c r="S32" s="246">
        <v>2.3341652275487375E-5</v>
      </c>
      <c r="T32" s="246">
        <v>6.2273023593602417E-3</v>
      </c>
      <c r="U32" s="246">
        <v>1.292961900086916E-3</v>
      </c>
      <c r="V32" s="246">
        <v>2.5721646984035558E-4</v>
      </c>
      <c r="W32" s="246">
        <v>1.2117148278461214E-4</v>
      </c>
      <c r="X32" s="246">
        <v>2.5473061050023126E-4</v>
      </c>
      <c r="Y32" s="246">
        <v>1.7750443336887161E-3</v>
      </c>
      <c r="Z32" s="246">
        <v>4.093013005788217E-4</v>
      </c>
      <c r="AA32" s="246">
        <v>3.0076729400835959E-3</v>
      </c>
      <c r="AB32" s="246">
        <v>1.8296703019706258E-2</v>
      </c>
      <c r="AC32" s="246">
        <v>3.3118185186821851E-3</v>
      </c>
      <c r="AD32" s="246">
        <v>0</v>
      </c>
      <c r="AE32" s="246">
        <v>1.5922959785881216E-3</v>
      </c>
      <c r="AF32" s="246">
        <v>4.619823090875907E-3</v>
      </c>
      <c r="AG32" s="246">
        <v>1.1582351874306257E-5</v>
      </c>
      <c r="AH32" s="246">
        <v>4.8890842925749757E-3</v>
      </c>
      <c r="AI32" s="246">
        <v>9.9211848139248906E-3</v>
      </c>
      <c r="AJ32" s="246">
        <v>3.1714552614921454E-2</v>
      </c>
      <c r="AK32" s="246">
        <v>8.3992906052522479E-3</v>
      </c>
      <c r="AL32" s="246">
        <v>5.1243574765049383E-3</v>
      </c>
      <c r="AM32" s="246">
        <v>5.4179868228884984E-5</v>
      </c>
      <c r="AN32" s="246">
        <v>1.5634375620367359E-3</v>
      </c>
      <c r="AO32" s="246">
        <v>5.7029029942816986E-2</v>
      </c>
      <c r="AP32" s="246">
        <v>2.0418883570706155E-2</v>
      </c>
      <c r="AQ32" s="246">
        <v>1.265456284516416E-2</v>
      </c>
      <c r="AR32" s="246">
        <v>0</v>
      </c>
      <c r="AS32" s="246">
        <v>1.2560769645038709E-2</v>
      </c>
      <c r="AT32" s="246">
        <v>6.5496674601011034E-3</v>
      </c>
    </row>
    <row r="33" spans="2:60" ht="15" customHeight="1" x14ac:dyDescent="0.15">
      <c r="B33" s="325" t="s">
        <v>269</v>
      </c>
      <c r="C33" s="326" t="s">
        <v>411</v>
      </c>
      <c r="D33" s="327">
        <v>6.2670434174004808E-2</v>
      </c>
      <c r="E33" s="327">
        <v>5.4495073372968786E-2</v>
      </c>
      <c r="F33" s="327">
        <v>1.247963492579271E-2</v>
      </c>
      <c r="G33" s="327">
        <v>6.5921249972398968E-2</v>
      </c>
      <c r="H33" s="327">
        <v>8.5159268586804032E-2</v>
      </c>
      <c r="I33" s="327">
        <v>7.5148409068230934E-2</v>
      </c>
      <c r="J33" s="327">
        <v>3.2438361356431501E-2</v>
      </c>
      <c r="K33" s="327">
        <v>2.1877234530327867E-2</v>
      </c>
      <c r="L33" s="327">
        <v>5.8343356025907685E-2</v>
      </c>
      <c r="M33" s="327">
        <v>3.2137828068385159E-2</v>
      </c>
      <c r="N33" s="327">
        <v>3.8877481784178207E-2</v>
      </c>
      <c r="O33" s="327">
        <v>3.1393283465272648E-2</v>
      </c>
      <c r="P33" s="327">
        <v>3.679206916573366E-2</v>
      </c>
      <c r="Q33" s="327">
        <v>2.7819360805237111E-2</v>
      </c>
      <c r="R33" s="327">
        <v>4.3533257425214709E-2</v>
      </c>
      <c r="S33" s="327">
        <v>3.9475674931542505E-2</v>
      </c>
      <c r="T33" s="327">
        <v>4.5910749846439822E-2</v>
      </c>
      <c r="U33" s="327">
        <v>4.4407767953917168E-2</v>
      </c>
      <c r="V33" s="327">
        <v>4.9402643358778399E-2</v>
      </c>
      <c r="W33" s="327">
        <v>4.7365792627777667E-2</v>
      </c>
      <c r="X33" s="327">
        <v>4.2022286965774168E-2</v>
      </c>
      <c r="Y33" s="327">
        <v>6.0291984126365224E-2</v>
      </c>
      <c r="Z33" s="327">
        <v>4.7371576781638329E-2</v>
      </c>
      <c r="AA33" s="327">
        <v>4.5353664945347094E-2</v>
      </c>
      <c r="AB33" s="327">
        <v>5.0778629317482487E-3</v>
      </c>
      <c r="AC33" s="327">
        <v>1.6014868835010247E-2</v>
      </c>
      <c r="AD33" s="327">
        <v>1.8239919445384278E-2</v>
      </c>
      <c r="AE33" s="327">
        <v>9.6005394580001447E-3</v>
      </c>
      <c r="AF33" s="327">
        <v>5.2636225896216483E-3</v>
      </c>
      <c r="AG33" s="327">
        <v>1.2807751441523225E-3</v>
      </c>
      <c r="AH33" s="327">
        <v>3.2789953997007022E-2</v>
      </c>
      <c r="AI33" s="327">
        <v>7.3236024804524827E-3</v>
      </c>
      <c r="AJ33" s="327">
        <v>9.0641503852637254E-3</v>
      </c>
      <c r="AK33" s="327">
        <v>1.4196423915331951E-2</v>
      </c>
      <c r="AL33" s="327">
        <v>4.2152834325898607E-2</v>
      </c>
      <c r="AM33" s="327">
        <v>3.6770158155992654E-2</v>
      </c>
      <c r="AN33" s="327">
        <v>2.0976619049385269E-2</v>
      </c>
      <c r="AO33" s="327">
        <v>6.0469704133834817E-2</v>
      </c>
      <c r="AP33" s="327">
        <v>7.9989733218436679E-2</v>
      </c>
      <c r="AQ33" s="327">
        <v>3.3902410998988136E-2</v>
      </c>
      <c r="AR33" s="327">
        <v>0.23884276203398833</v>
      </c>
      <c r="AS33" s="327">
        <v>4.0669278887948664E-3</v>
      </c>
      <c r="AT33" s="327">
        <v>3.0294232644562217E-2</v>
      </c>
    </row>
    <row r="34" spans="2:60" ht="15" customHeight="1" x14ac:dyDescent="0.15">
      <c r="B34" s="245" t="s">
        <v>270</v>
      </c>
      <c r="C34" s="224" t="s">
        <v>412</v>
      </c>
      <c r="D34" s="246">
        <v>5.9735708588164018E-3</v>
      </c>
      <c r="E34" s="246">
        <v>1.0152022360794976E-2</v>
      </c>
      <c r="F34" s="246">
        <v>6.1592389334441992E-2</v>
      </c>
      <c r="G34" s="246">
        <v>5.5962295892105253E-3</v>
      </c>
      <c r="H34" s="246">
        <v>1.7865843023722384E-2</v>
      </c>
      <c r="I34" s="246">
        <v>1.1059849104091087E-2</v>
      </c>
      <c r="J34" s="246">
        <v>9.7633370473776491E-3</v>
      </c>
      <c r="K34" s="246">
        <v>1.7774163800160538E-3</v>
      </c>
      <c r="L34" s="246">
        <v>4.4700375440445477E-3</v>
      </c>
      <c r="M34" s="246">
        <v>1.095237267499386E-2</v>
      </c>
      <c r="N34" s="246">
        <v>1.8825719569546987E-2</v>
      </c>
      <c r="O34" s="246">
        <v>7.3031828778454232E-3</v>
      </c>
      <c r="P34" s="246">
        <v>7.4820115684540375E-3</v>
      </c>
      <c r="Q34" s="246">
        <v>1.0323583899045969E-2</v>
      </c>
      <c r="R34" s="246">
        <v>1.2356444569082158E-2</v>
      </c>
      <c r="S34" s="246">
        <v>6.8146266176162566E-3</v>
      </c>
      <c r="T34" s="246">
        <v>1.5850769941833973E-2</v>
      </c>
      <c r="U34" s="246">
        <v>6.4622800764966848E-3</v>
      </c>
      <c r="V34" s="246">
        <v>7.4896503977013836E-3</v>
      </c>
      <c r="W34" s="246">
        <v>5.6222634727211892E-3</v>
      </c>
      <c r="X34" s="246">
        <v>5.4951983038894177E-3</v>
      </c>
      <c r="Y34" s="246">
        <v>1.6633337224269795E-2</v>
      </c>
      <c r="Z34" s="246">
        <v>1.9346032822524343E-2</v>
      </c>
      <c r="AA34" s="246">
        <v>1.1525091955100887E-2</v>
      </c>
      <c r="AB34" s="246">
        <v>2.0287056521096285E-2</v>
      </c>
      <c r="AC34" s="246">
        <v>1.5986384301574674E-2</v>
      </c>
      <c r="AD34" s="246">
        <v>3.2529284196134822E-2</v>
      </c>
      <c r="AE34" s="246">
        <v>1.8461881636581329E-2</v>
      </c>
      <c r="AF34" s="246">
        <v>8.03784086991913E-2</v>
      </c>
      <c r="AG34" s="246">
        <v>7.3813213358291413E-2</v>
      </c>
      <c r="AH34" s="246">
        <v>2.8468904201601062E-2</v>
      </c>
      <c r="AI34" s="246">
        <v>7.7408647416951229E-3</v>
      </c>
      <c r="AJ34" s="246">
        <v>1.6775574519694622E-2</v>
      </c>
      <c r="AK34" s="246">
        <v>9.4345720414141573E-3</v>
      </c>
      <c r="AL34" s="246">
        <v>8.0183719721612003E-3</v>
      </c>
      <c r="AM34" s="246">
        <v>2.4000315304761759E-2</v>
      </c>
      <c r="AN34" s="246">
        <v>1.1055692493197678E-2</v>
      </c>
      <c r="AO34" s="246">
        <v>3.0083101736747064E-2</v>
      </c>
      <c r="AP34" s="246">
        <v>1.2515420867251971E-2</v>
      </c>
      <c r="AQ34" s="246">
        <v>7.6709715793865495E-3</v>
      </c>
      <c r="AR34" s="246">
        <v>0</v>
      </c>
      <c r="AS34" s="246">
        <v>3.4609188207696595E-2</v>
      </c>
      <c r="AT34" s="246">
        <v>2.0188654519847415E-2</v>
      </c>
    </row>
    <row r="35" spans="2:60" ht="15" customHeight="1" x14ac:dyDescent="0.15">
      <c r="B35" s="325" t="s">
        <v>271</v>
      </c>
      <c r="C35" s="326" t="s">
        <v>272</v>
      </c>
      <c r="D35" s="327">
        <v>4.002859888613813E-4</v>
      </c>
      <c r="E35" s="327">
        <v>7.5926895476755875E-4</v>
      </c>
      <c r="F35" s="327">
        <v>6.5564094732584351E-3</v>
      </c>
      <c r="G35" s="327">
        <v>3.3530033095725848E-3</v>
      </c>
      <c r="H35" s="327">
        <v>5.2366086093383682E-3</v>
      </c>
      <c r="I35" s="327">
        <v>3.0748802723219804E-3</v>
      </c>
      <c r="J35" s="327">
        <v>3.7661548099240409E-3</v>
      </c>
      <c r="K35" s="327">
        <v>1.8794952027932751E-3</v>
      </c>
      <c r="L35" s="327">
        <v>4.3861528218356533E-3</v>
      </c>
      <c r="M35" s="327">
        <v>5.0339809774483258E-3</v>
      </c>
      <c r="N35" s="327">
        <v>3.9084643493439647E-3</v>
      </c>
      <c r="O35" s="327">
        <v>2.0484369677633541E-3</v>
      </c>
      <c r="P35" s="327">
        <v>2.383145629735974E-3</v>
      </c>
      <c r="Q35" s="327">
        <v>5.0757035892479525E-3</v>
      </c>
      <c r="R35" s="327">
        <v>4.285354802700393E-3</v>
      </c>
      <c r="S35" s="327">
        <v>2.6920137700982417E-3</v>
      </c>
      <c r="T35" s="327">
        <v>2.6602806912442898E-3</v>
      </c>
      <c r="U35" s="327">
        <v>1.6297416627817874E-3</v>
      </c>
      <c r="V35" s="327">
        <v>1.9620697805677492E-3</v>
      </c>
      <c r="W35" s="327">
        <v>5.2140135706461015E-3</v>
      </c>
      <c r="X35" s="327">
        <v>8.4841338777043784E-4</v>
      </c>
      <c r="Y35" s="327">
        <v>1.666228616306775E-3</v>
      </c>
      <c r="Z35" s="327">
        <v>3.4487231106426872E-3</v>
      </c>
      <c r="AA35" s="327">
        <v>4.4956067541367202E-3</v>
      </c>
      <c r="AB35" s="327">
        <v>5.7407266745816794E-3</v>
      </c>
      <c r="AC35" s="327">
        <v>1.315592239285992E-3</v>
      </c>
      <c r="AD35" s="327">
        <v>1.7875977962436228E-3</v>
      </c>
      <c r="AE35" s="327">
        <v>3.637429239970421E-2</v>
      </c>
      <c r="AF35" s="327">
        <v>1.7068935545925468E-2</v>
      </c>
      <c r="AG35" s="327">
        <v>4.3588761740119226E-2</v>
      </c>
      <c r="AH35" s="327">
        <v>2.5586899277301279E-2</v>
      </c>
      <c r="AI35" s="327">
        <v>1.70193293661061E-2</v>
      </c>
      <c r="AJ35" s="327">
        <v>3.496273048339734E-3</v>
      </c>
      <c r="AK35" s="327">
        <v>5.3104278842246054E-3</v>
      </c>
      <c r="AL35" s="327">
        <v>1.8109762382944875E-2</v>
      </c>
      <c r="AM35" s="327">
        <v>1.7934850153601588E-2</v>
      </c>
      <c r="AN35" s="327">
        <v>1.0702584897586831E-2</v>
      </c>
      <c r="AO35" s="327">
        <v>1.4644244084394209E-2</v>
      </c>
      <c r="AP35" s="327">
        <v>4.3330055713218872E-2</v>
      </c>
      <c r="AQ35" s="327">
        <v>3.0411815378677414E-2</v>
      </c>
      <c r="AR35" s="327">
        <v>0</v>
      </c>
      <c r="AS35" s="327">
        <v>1.9108394635468012E-2</v>
      </c>
      <c r="AT35" s="327">
        <v>1.4704404962080449E-2</v>
      </c>
    </row>
    <row r="36" spans="2:60" ht="15" customHeight="1" x14ac:dyDescent="0.15">
      <c r="B36" s="245" t="s">
        <v>273</v>
      </c>
      <c r="C36" s="224" t="s">
        <v>413</v>
      </c>
      <c r="D36" s="246">
        <v>9.3049875439074864E-2</v>
      </c>
      <c r="E36" s="246">
        <v>5.4923676783723535E-2</v>
      </c>
      <c r="F36" s="246">
        <v>0.34816369129586794</v>
      </c>
      <c r="G36" s="246">
        <v>4.1067508448422711E-2</v>
      </c>
      <c r="H36" s="246">
        <v>2.9279015794356295E-2</v>
      </c>
      <c r="I36" s="246">
        <v>5.3285990297702202E-2</v>
      </c>
      <c r="J36" s="246">
        <v>2.4463838889720292E-2</v>
      </c>
      <c r="K36" s="246">
        <v>6.784581815429537E-2</v>
      </c>
      <c r="L36" s="246">
        <v>1.9459183212387512E-2</v>
      </c>
      <c r="M36" s="246">
        <v>0.11200213749850846</v>
      </c>
      <c r="N36" s="246">
        <v>4.5781125593398399E-2</v>
      </c>
      <c r="O36" s="246">
        <v>3.8130951352944517E-2</v>
      </c>
      <c r="P36" s="246">
        <v>3.46631012374473E-2</v>
      </c>
      <c r="Q36" s="246">
        <v>3.0721521833369982E-2</v>
      </c>
      <c r="R36" s="246">
        <v>1.920816077147253E-2</v>
      </c>
      <c r="S36" s="246">
        <v>1.8549372535496343E-2</v>
      </c>
      <c r="T36" s="246">
        <v>4.4966740110571252E-2</v>
      </c>
      <c r="U36" s="246">
        <v>1.8043198255906525E-2</v>
      </c>
      <c r="V36" s="246">
        <v>2.1173951201870964E-2</v>
      </c>
      <c r="W36" s="246">
        <v>1.4529067421026297E-2</v>
      </c>
      <c r="X36" s="246">
        <v>1.5336380413688294E-2</v>
      </c>
      <c r="Y36" s="246">
        <v>2.493392031426659E-2</v>
      </c>
      <c r="Z36" s="246">
        <v>0.18691182509079152</v>
      </c>
      <c r="AA36" s="246">
        <v>4.697574471455266E-2</v>
      </c>
      <c r="AB36" s="246">
        <v>3.0939375130714129E-2</v>
      </c>
      <c r="AC36" s="246">
        <v>2.2135728710377382E-2</v>
      </c>
      <c r="AD36" s="246">
        <v>8.5449091885238901E-2</v>
      </c>
      <c r="AE36" s="246">
        <v>6.0495514459568307E-2</v>
      </c>
      <c r="AF36" s="246">
        <v>3.7153444690784611E-2</v>
      </c>
      <c r="AG36" s="246">
        <v>2.3340774785952354E-3</v>
      </c>
      <c r="AH36" s="246">
        <v>0.1033641962123244</v>
      </c>
      <c r="AI36" s="246">
        <v>2.3610064634476204E-2</v>
      </c>
      <c r="AJ36" s="246">
        <v>3.7418484378461993E-2</v>
      </c>
      <c r="AK36" s="246">
        <v>3.2745401209150586E-2</v>
      </c>
      <c r="AL36" s="246">
        <v>1.8705048193971122E-2</v>
      </c>
      <c r="AM36" s="246">
        <v>4.4460125990527712E-2</v>
      </c>
      <c r="AN36" s="246">
        <v>1.7881358681284102E-2</v>
      </c>
      <c r="AO36" s="246">
        <v>0.10119567864363996</v>
      </c>
      <c r="AP36" s="246">
        <v>3.5782313563929975E-2</v>
      </c>
      <c r="AQ36" s="246">
        <v>4.946964827885126E-2</v>
      </c>
      <c r="AR36" s="246">
        <v>6.1546443288895941E-2</v>
      </c>
      <c r="AS36" s="246">
        <v>5.3881960381640955E-2</v>
      </c>
      <c r="AT36" s="246">
        <v>3.7497306627090547E-2</v>
      </c>
    </row>
    <row r="37" spans="2:60" ht="15" customHeight="1" x14ac:dyDescent="0.15">
      <c r="B37" s="325" t="s">
        <v>275</v>
      </c>
      <c r="C37" s="326" t="s">
        <v>414</v>
      </c>
      <c r="D37" s="327">
        <v>4.0674491223884838E-3</v>
      </c>
      <c r="E37" s="327">
        <v>5.014616965113277E-3</v>
      </c>
      <c r="F37" s="327">
        <v>3.6902902778205115E-3</v>
      </c>
      <c r="G37" s="327">
        <v>4.1791367288219377E-3</v>
      </c>
      <c r="H37" s="327">
        <v>4.8613932260783248E-3</v>
      </c>
      <c r="I37" s="327">
        <v>3.4588929371139505E-3</v>
      </c>
      <c r="J37" s="327">
        <v>7.081802206790425E-3</v>
      </c>
      <c r="K37" s="327">
        <v>3.6083618988055283E-3</v>
      </c>
      <c r="L37" s="327">
        <v>3.6745292600678229E-3</v>
      </c>
      <c r="M37" s="327">
        <v>4.3792134405050464E-3</v>
      </c>
      <c r="N37" s="327">
        <v>1.1112573244662213E-2</v>
      </c>
      <c r="O37" s="327">
        <v>4.3190078046698912E-3</v>
      </c>
      <c r="P37" s="327">
        <v>2.1234556407850481E-3</v>
      </c>
      <c r="Q37" s="327">
        <v>7.4515160898434721E-3</v>
      </c>
      <c r="R37" s="327">
        <v>6.1657894919641843E-3</v>
      </c>
      <c r="S37" s="327">
        <v>9.7326455099293451E-3</v>
      </c>
      <c r="T37" s="327">
        <v>1.3154409920071395E-2</v>
      </c>
      <c r="U37" s="327">
        <v>5.7729627331762944E-3</v>
      </c>
      <c r="V37" s="327">
        <v>1.0742402748730239E-2</v>
      </c>
      <c r="W37" s="327">
        <v>9.8861619584571896E-3</v>
      </c>
      <c r="X37" s="327">
        <v>2.9240650047175783E-3</v>
      </c>
      <c r="Y37" s="327">
        <v>4.4000279387265695E-3</v>
      </c>
      <c r="Z37" s="327">
        <v>5.1707021048951344E-3</v>
      </c>
      <c r="AA37" s="327">
        <v>8.4837091554520756E-3</v>
      </c>
      <c r="AB37" s="327">
        <v>1.1319826179660712E-2</v>
      </c>
      <c r="AC37" s="327">
        <v>3.0239372725766617E-2</v>
      </c>
      <c r="AD37" s="327">
        <v>9.7848606850746873E-3</v>
      </c>
      <c r="AE37" s="327">
        <v>4.2167563707599401E-2</v>
      </c>
      <c r="AF37" s="327">
        <v>5.4856990486029565E-2</v>
      </c>
      <c r="AG37" s="327">
        <v>1.7577763584231273E-3</v>
      </c>
      <c r="AH37" s="327">
        <v>8.861444957562704E-3</v>
      </c>
      <c r="AI37" s="327">
        <v>0.24147106627515291</v>
      </c>
      <c r="AJ37" s="327">
        <v>2.8518740777296384E-2</v>
      </c>
      <c r="AK37" s="327">
        <v>2.2746146857068578E-2</v>
      </c>
      <c r="AL37" s="327">
        <v>1.3524045404013906E-2</v>
      </c>
      <c r="AM37" s="327">
        <v>6.6084760050886676E-2</v>
      </c>
      <c r="AN37" s="327">
        <v>4.608144782150253E-2</v>
      </c>
      <c r="AO37" s="327">
        <v>3.4360437709815179E-2</v>
      </c>
      <c r="AP37" s="327">
        <v>2.2124649753518782E-2</v>
      </c>
      <c r="AQ37" s="327">
        <v>1.7852879609575177E-2</v>
      </c>
      <c r="AR37" s="327">
        <v>0</v>
      </c>
      <c r="AS37" s="327">
        <v>4.3450407296641687E-2</v>
      </c>
      <c r="AT37" s="327">
        <v>2.3520424911099506E-2</v>
      </c>
    </row>
    <row r="38" spans="2:60" ht="15" customHeight="1" x14ac:dyDescent="0.15">
      <c r="B38" s="245" t="s">
        <v>276</v>
      </c>
      <c r="C38" s="224" t="s">
        <v>415</v>
      </c>
      <c r="D38" s="246">
        <v>0</v>
      </c>
      <c r="E38" s="246">
        <v>0</v>
      </c>
      <c r="F38" s="246">
        <v>0</v>
      </c>
      <c r="G38" s="246">
        <v>0</v>
      </c>
      <c r="H38" s="246">
        <v>0</v>
      </c>
      <c r="I38" s="246">
        <v>0</v>
      </c>
      <c r="J38" s="246">
        <v>0</v>
      </c>
      <c r="K38" s="246">
        <v>0</v>
      </c>
      <c r="L38" s="246">
        <v>0</v>
      </c>
      <c r="M38" s="246">
        <v>0</v>
      </c>
      <c r="N38" s="246">
        <v>0</v>
      </c>
      <c r="O38" s="246">
        <v>0</v>
      </c>
      <c r="P38" s="246">
        <v>0</v>
      </c>
      <c r="Q38" s="246">
        <v>0</v>
      </c>
      <c r="R38" s="246">
        <v>0</v>
      </c>
      <c r="S38" s="246">
        <v>0</v>
      </c>
      <c r="T38" s="246">
        <v>0</v>
      </c>
      <c r="U38" s="246">
        <v>0</v>
      </c>
      <c r="V38" s="246">
        <v>0</v>
      </c>
      <c r="W38" s="246">
        <v>0</v>
      </c>
      <c r="X38" s="246">
        <v>0</v>
      </c>
      <c r="Y38" s="246">
        <v>0</v>
      </c>
      <c r="Z38" s="246">
        <v>0</v>
      </c>
      <c r="AA38" s="246">
        <v>0</v>
      </c>
      <c r="AB38" s="246">
        <v>0</v>
      </c>
      <c r="AC38" s="246">
        <v>0</v>
      </c>
      <c r="AD38" s="246">
        <v>0</v>
      </c>
      <c r="AE38" s="246">
        <v>0</v>
      </c>
      <c r="AF38" s="246">
        <v>0</v>
      </c>
      <c r="AG38" s="246">
        <v>0</v>
      </c>
      <c r="AH38" s="246">
        <v>0</v>
      </c>
      <c r="AI38" s="246">
        <v>0</v>
      </c>
      <c r="AJ38" s="246">
        <v>0</v>
      </c>
      <c r="AK38" s="246">
        <v>0</v>
      </c>
      <c r="AL38" s="246">
        <v>0</v>
      </c>
      <c r="AM38" s="246">
        <v>0</v>
      </c>
      <c r="AN38" s="246">
        <v>0</v>
      </c>
      <c r="AO38" s="246">
        <v>0</v>
      </c>
      <c r="AP38" s="246">
        <v>0</v>
      </c>
      <c r="AQ38" s="246">
        <v>0</v>
      </c>
      <c r="AR38" s="246">
        <v>0</v>
      </c>
      <c r="AS38" s="246">
        <v>0.1014927058650919</v>
      </c>
      <c r="AT38" s="246">
        <v>7.6491069479228701E-4</v>
      </c>
    </row>
    <row r="39" spans="2:60" ht="15" customHeight="1" x14ac:dyDescent="0.15">
      <c r="B39" s="325" t="s">
        <v>277</v>
      </c>
      <c r="C39" s="326" t="s">
        <v>416</v>
      </c>
      <c r="D39" s="327">
        <v>2.2634714594520361E-5</v>
      </c>
      <c r="E39" s="327">
        <v>1.1010440330740856E-7</v>
      </c>
      <c r="F39" s="327">
        <v>1.8854813061563876E-5</v>
      </c>
      <c r="G39" s="327">
        <v>3.1698213074605547E-4</v>
      </c>
      <c r="H39" s="327">
        <v>7.1779558822323029E-5</v>
      </c>
      <c r="I39" s="327">
        <v>9.739264319109742E-5</v>
      </c>
      <c r="J39" s="327">
        <v>7.4791681618559483E-5</v>
      </c>
      <c r="K39" s="327">
        <v>4.9794547696205455E-7</v>
      </c>
      <c r="L39" s="327">
        <v>1.8178026536675083E-4</v>
      </c>
      <c r="M39" s="327">
        <v>2.0276976578518973E-4</v>
      </c>
      <c r="N39" s="327">
        <v>1.7455590716172944E-3</v>
      </c>
      <c r="O39" s="327">
        <v>2.3064474535556574E-4</v>
      </c>
      <c r="P39" s="327">
        <v>1.0840832085923088E-4</v>
      </c>
      <c r="Q39" s="327">
        <v>6.2482224153119178E-4</v>
      </c>
      <c r="R39" s="327">
        <v>5.1021894581877291E-4</v>
      </c>
      <c r="S39" s="327">
        <v>5.0204429711753879E-4</v>
      </c>
      <c r="T39" s="327">
        <v>6.3884699182139063E-4</v>
      </c>
      <c r="U39" s="327">
        <v>1.2292154848275623E-3</v>
      </c>
      <c r="V39" s="327">
        <v>1.0235492302010484E-3</v>
      </c>
      <c r="W39" s="327">
        <v>7.6034716578657401E-4</v>
      </c>
      <c r="X39" s="327">
        <v>1.2313012478356678E-4</v>
      </c>
      <c r="Y39" s="327">
        <v>5.6914456711025399E-4</v>
      </c>
      <c r="Z39" s="327">
        <v>5.1826376012974204E-5</v>
      </c>
      <c r="AA39" s="327">
        <v>1.6588925860368806E-4</v>
      </c>
      <c r="AB39" s="327">
        <v>6.027980819377903E-4</v>
      </c>
      <c r="AC39" s="327">
        <v>1.3261539202227775E-4</v>
      </c>
      <c r="AD39" s="327">
        <v>2.3920496740474301E-4</v>
      </c>
      <c r="AE39" s="327">
        <v>2.3118643486399606E-4</v>
      </c>
      <c r="AF39" s="327">
        <v>2.3583297544032151E-4</v>
      </c>
      <c r="AG39" s="327">
        <v>6.4045011014574019E-7</v>
      </c>
      <c r="AH39" s="327">
        <v>4.4103032576852839E-4</v>
      </c>
      <c r="AI39" s="327">
        <v>5.2598929535296324E-3</v>
      </c>
      <c r="AJ39" s="327">
        <v>1.2854032876992983E-4</v>
      </c>
      <c r="AK39" s="327">
        <v>1.6767854562295956E-6</v>
      </c>
      <c r="AL39" s="327">
        <v>1.0208454300889426E-4</v>
      </c>
      <c r="AM39" s="327">
        <v>0</v>
      </c>
      <c r="AN39" s="327">
        <v>5.1370533396706943E-4</v>
      </c>
      <c r="AO39" s="327">
        <v>2.5373120339593284E-4</v>
      </c>
      <c r="AP39" s="327">
        <v>5.1487769378464568E-4</v>
      </c>
      <c r="AQ39" s="327">
        <v>7.6046688761722604E-4</v>
      </c>
      <c r="AR39" s="327">
        <v>0</v>
      </c>
      <c r="AS39" s="327">
        <v>2.4588354704434489E-3</v>
      </c>
      <c r="AT39" s="327">
        <v>4.5943143971780215E-4</v>
      </c>
    </row>
    <row r="40" spans="2:60" ht="15" customHeight="1" x14ac:dyDescent="0.15">
      <c r="B40" s="245" t="s">
        <v>279</v>
      </c>
      <c r="C40" s="224" t="s">
        <v>417</v>
      </c>
      <c r="D40" s="246">
        <v>0</v>
      </c>
      <c r="E40" s="246">
        <v>0</v>
      </c>
      <c r="F40" s="246">
        <v>0</v>
      </c>
      <c r="G40" s="246">
        <v>0</v>
      </c>
      <c r="H40" s="246">
        <v>0</v>
      </c>
      <c r="I40" s="246">
        <v>6.4626836888584885E-7</v>
      </c>
      <c r="J40" s="246">
        <v>7.7322227237232537E-7</v>
      </c>
      <c r="K40" s="246">
        <v>0</v>
      </c>
      <c r="L40" s="246">
        <v>5.8566132584083294E-7</v>
      </c>
      <c r="M40" s="246">
        <v>0</v>
      </c>
      <c r="N40" s="246">
        <v>0</v>
      </c>
      <c r="O40" s="246">
        <v>5.2374622845430765E-7</v>
      </c>
      <c r="P40" s="246">
        <v>0</v>
      </c>
      <c r="Q40" s="246">
        <v>0</v>
      </c>
      <c r="R40" s="246">
        <v>0</v>
      </c>
      <c r="S40" s="246">
        <v>0</v>
      </c>
      <c r="T40" s="246">
        <v>0</v>
      </c>
      <c r="U40" s="246">
        <v>0</v>
      </c>
      <c r="V40" s="246">
        <v>0</v>
      </c>
      <c r="W40" s="246">
        <v>0</v>
      </c>
      <c r="X40" s="246">
        <v>0</v>
      </c>
      <c r="Y40" s="246">
        <v>0</v>
      </c>
      <c r="Z40" s="246">
        <v>4.4474473286089952E-6</v>
      </c>
      <c r="AA40" s="246">
        <v>1.3426744124444115E-6</v>
      </c>
      <c r="AB40" s="246">
        <v>1.3739133755750268E-7</v>
      </c>
      <c r="AC40" s="246">
        <v>1.3759904233444058E-4</v>
      </c>
      <c r="AD40" s="246">
        <v>0</v>
      </c>
      <c r="AE40" s="246">
        <v>2.0621002513200105E-5</v>
      </c>
      <c r="AF40" s="246">
        <v>1.19587260343117E-4</v>
      </c>
      <c r="AG40" s="246">
        <v>6.5747854836843866E-6</v>
      </c>
      <c r="AH40" s="246">
        <v>4.823869149486042E-4</v>
      </c>
      <c r="AI40" s="246">
        <v>4.7587171231838147E-4</v>
      </c>
      <c r="AJ40" s="246">
        <v>1.7564334715411027E-5</v>
      </c>
      <c r="AK40" s="246">
        <v>9.4322362461959192E-6</v>
      </c>
      <c r="AL40" s="246">
        <v>1.3905162650357517E-2</v>
      </c>
      <c r="AM40" s="246">
        <v>5.6579687804493532E-6</v>
      </c>
      <c r="AN40" s="246">
        <v>2.625497054823294E-5</v>
      </c>
      <c r="AO40" s="246">
        <v>1.8605404465329633E-6</v>
      </c>
      <c r="AP40" s="246">
        <v>3.4465516786499266E-4</v>
      </c>
      <c r="AQ40" s="246">
        <v>2.7525811312980485E-4</v>
      </c>
      <c r="AR40" s="246">
        <v>0</v>
      </c>
      <c r="AS40" s="246">
        <v>1.2914310097171463E-4</v>
      </c>
      <c r="AT40" s="246">
        <v>1.6344137986457621E-3</v>
      </c>
    </row>
    <row r="41" spans="2:60" ht="15" customHeight="1" x14ac:dyDescent="0.15">
      <c r="B41" s="325" t="s">
        <v>281</v>
      </c>
      <c r="C41" s="326" t="s">
        <v>418</v>
      </c>
      <c r="D41" s="327">
        <v>2.078084965700772E-3</v>
      </c>
      <c r="E41" s="327">
        <v>1.2817022369768484E-2</v>
      </c>
      <c r="F41" s="327">
        <v>1.873380455982548E-3</v>
      </c>
      <c r="G41" s="327">
        <v>1.313189484875951E-3</v>
      </c>
      <c r="H41" s="327">
        <v>1.5645268808651925E-3</v>
      </c>
      <c r="I41" s="327">
        <v>5.5268870907117793E-4</v>
      </c>
      <c r="J41" s="327">
        <v>9.2610940350048979E-4</v>
      </c>
      <c r="K41" s="327">
        <v>4.441673654501527E-4</v>
      </c>
      <c r="L41" s="327">
        <v>4.4068762225961752E-4</v>
      </c>
      <c r="M41" s="327">
        <v>1.1767672831009121E-3</v>
      </c>
      <c r="N41" s="327">
        <v>4.1250974597097686E-4</v>
      </c>
      <c r="O41" s="327">
        <v>4.451842941861616E-4</v>
      </c>
      <c r="P41" s="327">
        <v>1.1104196933208225E-3</v>
      </c>
      <c r="Q41" s="327">
        <v>2.4567668852072487E-4</v>
      </c>
      <c r="R41" s="327">
        <v>7.4603350135488307E-4</v>
      </c>
      <c r="S41" s="327">
        <v>3.7326766321323795E-4</v>
      </c>
      <c r="T41" s="327">
        <v>7.8992918836671543E-4</v>
      </c>
      <c r="U41" s="327">
        <v>2.8359492538232851E-4</v>
      </c>
      <c r="V41" s="327">
        <v>3.092894662267121E-4</v>
      </c>
      <c r="W41" s="327">
        <v>1.3625958782967937E-4</v>
      </c>
      <c r="X41" s="327">
        <v>1.1782754111000154E-4</v>
      </c>
      <c r="Y41" s="327">
        <v>6.5040092333397599E-4</v>
      </c>
      <c r="Z41" s="327">
        <v>1.1060075392401003E-3</v>
      </c>
      <c r="AA41" s="327">
        <v>9.2879154473807842E-4</v>
      </c>
      <c r="AB41" s="327">
        <v>1.2082011036356709E-3</v>
      </c>
      <c r="AC41" s="327">
        <v>9.6742025479392302E-3</v>
      </c>
      <c r="AD41" s="327">
        <v>1.926362785887394E-3</v>
      </c>
      <c r="AE41" s="327">
        <v>6.3774688216813706E-4</v>
      </c>
      <c r="AF41" s="327">
        <v>3.1627237222555072E-3</v>
      </c>
      <c r="AG41" s="327">
        <v>1.3825434201251985E-4</v>
      </c>
      <c r="AH41" s="327">
        <v>1.2546797132553425E-3</v>
      </c>
      <c r="AI41" s="327">
        <v>1.4483830289459538E-3</v>
      </c>
      <c r="AJ41" s="327">
        <v>2.1337103508697403E-6</v>
      </c>
      <c r="AK41" s="327">
        <v>1.3238971786507148E-3</v>
      </c>
      <c r="AL41" s="327">
        <v>1.0520184570858514E-3</v>
      </c>
      <c r="AM41" s="327">
        <v>0</v>
      </c>
      <c r="AN41" s="327">
        <v>2.0332129632384334E-3</v>
      </c>
      <c r="AO41" s="327">
        <v>1.2896336105143234E-3</v>
      </c>
      <c r="AP41" s="327">
        <v>3.0482188487653233E-3</v>
      </c>
      <c r="AQ41" s="327">
        <v>1.8851365618863577E-3</v>
      </c>
      <c r="AR41" s="327">
        <v>0</v>
      </c>
      <c r="AS41" s="327">
        <v>2.3644118293419275E-4</v>
      </c>
      <c r="AT41" s="327">
        <v>1.2069251320057522E-3</v>
      </c>
    </row>
    <row r="42" spans="2:60" ht="15" customHeight="1" x14ac:dyDescent="0.15">
      <c r="B42" s="245" t="s">
        <v>282</v>
      </c>
      <c r="C42" s="224" t="s">
        <v>419</v>
      </c>
      <c r="D42" s="246">
        <v>1.8087373161740746E-2</v>
      </c>
      <c r="E42" s="246">
        <v>1.2198929280921686E-2</v>
      </c>
      <c r="F42" s="246">
        <v>2.9398499569622476E-2</v>
      </c>
      <c r="G42" s="246">
        <v>3.6367617417469085E-2</v>
      </c>
      <c r="H42" s="246">
        <v>3.7743252453969235E-2</v>
      </c>
      <c r="I42" s="246">
        <v>3.0057618702696388E-2</v>
      </c>
      <c r="J42" s="246">
        <v>7.7731824162788316E-2</v>
      </c>
      <c r="K42" s="246">
        <v>3.1797553295104398E-2</v>
      </c>
      <c r="L42" s="246">
        <v>4.2893069639771887E-2</v>
      </c>
      <c r="M42" s="246">
        <v>4.9425379480837563E-2</v>
      </c>
      <c r="N42" s="246">
        <v>3.5862553445403525E-2</v>
      </c>
      <c r="O42" s="246">
        <v>1.8679474706101443E-2</v>
      </c>
      <c r="P42" s="246">
        <v>2.761778533437536E-2</v>
      </c>
      <c r="Q42" s="246">
        <v>3.1826196766346578E-2</v>
      </c>
      <c r="R42" s="246">
        <v>2.9337675481713836E-2</v>
      </c>
      <c r="S42" s="246">
        <v>4.2921408259242039E-2</v>
      </c>
      <c r="T42" s="246">
        <v>4.196484564836192E-2</v>
      </c>
      <c r="U42" s="246">
        <v>4.7648403900556316E-2</v>
      </c>
      <c r="V42" s="246">
        <v>5.0247556947864057E-2</v>
      </c>
      <c r="W42" s="246">
        <v>2.8716552587630235E-2</v>
      </c>
      <c r="X42" s="246">
        <v>3.6108460010565231E-2</v>
      </c>
      <c r="Y42" s="246">
        <v>2.2491003529645084E-2</v>
      </c>
      <c r="Z42" s="246">
        <v>4.5589693394796453E-2</v>
      </c>
      <c r="AA42" s="246">
        <v>0.10770329363677414</v>
      </c>
      <c r="AB42" s="246">
        <v>6.5128207441076752E-2</v>
      </c>
      <c r="AC42" s="246">
        <v>0.12952203112920579</v>
      </c>
      <c r="AD42" s="246">
        <v>6.1206680632142525E-2</v>
      </c>
      <c r="AE42" s="246">
        <v>8.1924574305084291E-2</v>
      </c>
      <c r="AF42" s="246">
        <v>0.11950235382795038</v>
      </c>
      <c r="AG42" s="246">
        <v>1.5425438312188221E-2</v>
      </c>
      <c r="AH42" s="246">
        <v>0.17083952818592718</v>
      </c>
      <c r="AI42" s="246">
        <v>0.14693779967415704</v>
      </c>
      <c r="AJ42" s="246">
        <v>8.8858845446017493E-2</v>
      </c>
      <c r="AK42" s="246">
        <v>8.9266330156944435E-2</v>
      </c>
      <c r="AL42" s="246">
        <v>4.7418547868267741E-2</v>
      </c>
      <c r="AM42" s="246">
        <v>8.1461174816783846E-2</v>
      </c>
      <c r="AN42" s="246">
        <v>0.1575358479106321</v>
      </c>
      <c r="AO42" s="246">
        <v>4.5346184830413715E-2</v>
      </c>
      <c r="AP42" s="246">
        <v>3.2365274851312423E-2</v>
      </c>
      <c r="AQ42" s="246">
        <v>4.5851565688099893E-2</v>
      </c>
      <c r="AR42" s="246">
        <v>0</v>
      </c>
      <c r="AS42" s="246">
        <v>2.8282671356440626E-2</v>
      </c>
      <c r="AT42" s="246">
        <v>7.2087840560422653E-2</v>
      </c>
      <c r="AU42" s="128"/>
      <c r="AV42" s="128"/>
      <c r="AW42" s="128"/>
      <c r="AX42" s="128"/>
      <c r="AY42" s="128"/>
      <c r="AZ42" s="128"/>
      <c r="BA42" s="128"/>
      <c r="BB42" s="128"/>
      <c r="BC42" s="128"/>
      <c r="BD42" s="128"/>
      <c r="BE42" s="128"/>
      <c r="BF42" s="128"/>
      <c r="BG42" s="128"/>
      <c r="BH42" s="128"/>
    </row>
    <row r="43" spans="2:60" ht="15" customHeight="1" x14ac:dyDescent="0.15">
      <c r="B43" s="325" t="s">
        <v>283</v>
      </c>
      <c r="C43" s="326" t="s">
        <v>420</v>
      </c>
      <c r="D43" s="327">
        <v>0</v>
      </c>
      <c r="E43" s="327">
        <v>0</v>
      </c>
      <c r="F43" s="327">
        <v>0</v>
      </c>
      <c r="G43" s="327">
        <v>0</v>
      </c>
      <c r="H43" s="327">
        <v>0</v>
      </c>
      <c r="I43" s="327">
        <v>0</v>
      </c>
      <c r="J43" s="327">
        <v>0</v>
      </c>
      <c r="K43" s="327">
        <v>0</v>
      </c>
      <c r="L43" s="327">
        <v>0</v>
      </c>
      <c r="M43" s="327">
        <v>0</v>
      </c>
      <c r="N43" s="327">
        <v>0</v>
      </c>
      <c r="O43" s="327">
        <v>0</v>
      </c>
      <c r="P43" s="327">
        <v>0</v>
      </c>
      <c r="Q43" s="327">
        <v>0</v>
      </c>
      <c r="R43" s="327">
        <v>0</v>
      </c>
      <c r="S43" s="327">
        <v>0</v>
      </c>
      <c r="T43" s="327">
        <v>0</v>
      </c>
      <c r="U43" s="327">
        <v>0</v>
      </c>
      <c r="V43" s="327">
        <v>0</v>
      </c>
      <c r="W43" s="327">
        <v>0</v>
      </c>
      <c r="X43" s="327">
        <v>0</v>
      </c>
      <c r="Y43" s="327">
        <v>0</v>
      </c>
      <c r="Z43" s="327">
        <v>0</v>
      </c>
      <c r="AA43" s="327">
        <v>0</v>
      </c>
      <c r="AB43" s="327">
        <v>0</v>
      </c>
      <c r="AC43" s="327">
        <v>0</v>
      </c>
      <c r="AD43" s="327">
        <v>0</v>
      </c>
      <c r="AE43" s="327">
        <v>0</v>
      </c>
      <c r="AF43" s="327">
        <v>0</v>
      </c>
      <c r="AG43" s="327">
        <v>0</v>
      </c>
      <c r="AH43" s="327">
        <v>0</v>
      </c>
      <c r="AI43" s="327">
        <v>0</v>
      </c>
      <c r="AJ43" s="327">
        <v>0</v>
      </c>
      <c r="AK43" s="327">
        <v>0</v>
      </c>
      <c r="AL43" s="327">
        <v>0</v>
      </c>
      <c r="AM43" s="327">
        <v>0</v>
      </c>
      <c r="AN43" s="327">
        <v>0</v>
      </c>
      <c r="AO43" s="327">
        <v>1.2280729784896641E-3</v>
      </c>
      <c r="AP43" s="327">
        <v>0</v>
      </c>
      <c r="AQ43" s="327">
        <v>0</v>
      </c>
      <c r="AR43" s="327">
        <v>0</v>
      </c>
      <c r="AS43" s="327">
        <v>0</v>
      </c>
      <c r="AT43" s="327">
        <v>6.6111593171177054E-6</v>
      </c>
      <c r="AU43" s="128"/>
      <c r="AV43" s="128"/>
      <c r="AW43" s="128"/>
      <c r="AX43" s="128"/>
      <c r="AY43" s="128"/>
      <c r="AZ43" s="128"/>
      <c r="BA43" s="128"/>
      <c r="BB43" s="128"/>
      <c r="BC43" s="128"/>
      <c r="BD43" s="128"/>
      <c r="BE43" s="128"/>
      <c r="BF43" s="128"/>
      <c r="BG43" s="128"/>
      <c r="BH43" s="128"/>
    </row>
    <row r="44" spans="2:60" ht="15" customHeight="1" x14ac:dyDescent="0.15">
      <c r="B44" s="245" t="s">
        <v>284</v>
      </c>
      <c r="C44" s="224" t="s">
        <v>421</v>
      </c>
      <c r="D44" s="246">
        <v>0</v>
      </c>
      <c r="E44" s="246">
        <v>0</v>
      </c>
      <c r="F44" s="246">
        <v>0</v>
      </c>
      <c r="G44" s="246">
        <v>0</v>
      </c>
      <c r="H44" s="246">
        <v>0</v>
      </c>
      <c r="I44" s="246">
        <v>0</v>
      </c>
      <c r="J44" s="246">
        <v>0</v>
      </c>
      <c r="K44" s="246">
        <v>0</v>
      </c>
      <c r="L44" s="246">
        <v>0</v>
      </c>
      <c r="M44" s="246">
        <v>0</v>
      </c>
      <c r="N44" s="246">
        <v>0</v>
      </c>
      <c r="O44" s="246">
        <v>0</v>
      </c>
      <c r="P44" s="246">
        <v>0</v>
      </c>
      <c r="Q44" s="246">
        <v>0</v>
      </c>
      <c r="R44" s="246">
        <v>0</v>
      </c>
      <c r="S44" s="246">
        <v>0</v>
      </c>
      <c r="T44" s="246">
        <v>0</v>
      </c>
      <c r="U44" s="246">
        <v>0</v>
      </c>
      <c r="V44" s="246">
        <v>0</v>
      </c>
      <c r="W44" s="246">
        <v>0</v>
      </c>
      <c r="X44" s="246">
        <v>0</v>
      </c>
      <c r="Y44" s="246">
        <v>0</v>
      </c>
      <c r="Z44" s="246">
        <v>0</v>
      </c>
      <c r="AA44" s="246">
        <v>0</v>
      </c>
      <c r="AB44" s="246">
        <v>0</v>
      </c>
      <c r="AC44" s="246">
        <v>0</v>
      </c>
      <c r="AD44" s="246">
        <v>0</v>
      </c>
      <c r="AE44" s="246">
        <v>2.2013651154366965E-5</v>
      </c>
      <c r="AF44" s="246">
        <v>0</v>
      </c>
      <c r="AG44" s="246">
        <v>0</v>
      </c>
      <c r="AH44" s="246">
        <v>0</v>
      </c>
      <c r="AI44" s="246">
        <v>8.6174320121991613E-3</v>
      </c>
      <c r="AJ44" s="246">
        <v>0</v>
      </c>
      <c r="AK44" s="246">
        <v>7.3193440827494377E-3</v>
      </c>
      <c r="AL44" s="246">
        <v>1.1859804505113985E-2</v>
      </c>
      <c r="AM44" s="246">
        <v>0</v>
      </c>
      <c r="AN44" s="246">
        <v>4.2035029826541052E-4</v>
      </c>
      <c r="AO44" s="246">
        <v>3.8528304134360417E-3</v>
      </c>
      <c r="AP44" s="246">
        <v>5.7691499169255584E-3</v>
      </c>
      <c r="AQ44" s="246">
        <v>6.1903454875572117E-4</v>
      </c>
      <c r="AR44" s="246">
        <v>0</v>
      </c>
      <c r="AS44" s="246">
        <v>3.4709492561139764E-4</v>
      </c>
      <c r="AT44" s="246">
        <v>2.1403023888607953E-3</v>
      </c>
      <c r="AU44" s="128"/>
      <c r="AV44" s="128"/>
      <c r="AW44" s="128"/>
      <c r="AX44" s="128"/>
      <c r="AY44" s="128"/>
      <c r="AZ44" s="128"/>
      <c r="BA44" s="128"/>
      <c r="BB44" s="128"/>
      <c r="BC44" s="128"/>
      <c r="BD44" s="128"/>
      <c r="BE44" s="128"/>
      <c r="BF44" s="128"/>
      <c r="BG44" s="128"/>
      <c r="BH44" s="128"/>
    </row>
    <row r="45" spans="2:60" ht="15" customHeight="1" x14ac:dyDescent="0.15">
      <c r="B45" s="325" t="s">
        <v>285</v>
      </c>
      <c r="C45" s="326" t="s">
        <v>478</v>
      </c>
      <c r="D45" s="327">
        <v>1.7351766147994758E-3</v>
      </c>
      <c r="E45" s="327">
        <v>1.1304969609588174E-3</v>
      </c>
      <c r="F45" s="327">
        <v>2.3038517850348692E-4</v>
      </c>
      <c r="G45" s="327">
        <v>3.5028611802816255E-4</v>
      </c>
      <c r="H45" s="327">
        <v>1.9023812266761019E-4</v>
      </c>
      <c r="I45" s="327">
        <v>1.114812936328089E-4</v>
      </c>
      <c r="J45" s="327">
        <v>1.239826767282098E-3</v>
      </c>
      <c r="K45" s="327">
        <v>8.5397649298992349E-5</v>
      </c>
      <c r="L45" s="327">
        <v>9.2354285997977515E-5</v>
      </c>
      <c r="M45" s="327">
        <v>1.3879792346351106E-4</v>
      </c>
      <c r="N45" s="327">
        <v>1.8958923742525401E-3</v>
      </c>
      <c r="O45" s="327">
        <v>7.5615861733090674E-5</v>
      </c>
      <c r="P45" s="327">
        <v>4.3485823621499399E-5</v>
      </c>
      <c r="Q45" s="327">
        <v>1.0151929277715903E-4</v>
      </c>
      <c r="R45" s="327">
        <v>8.6229027873811702E-5</v>
      </c>
      <c r="S45" s="327">
        <v>2.6238061681934716E-4</v>
      </c>
      <c r="T45" s="327">
        <v>1.4325179239437798E-4</v>
      </c>
      <c r="U45" s="327">
        <v>2.8875945949507857E-4</v>
      </c>
      <c r="V45" s="327">
        <v>1.2088778161814557E-4</v>
      </c>
      <c r="W45" s="327">
        <v>2.7659451949627381E-4</v>
      </c>
      <c r="X45" s="327">
        <v>9.8820877552806673E-5</v>
      </c>
      <c r="Y45" s="327">
        <v>4.2580373947631144E-4</v>
      </c>
      <c r="Z45" s="327">
        <v>1.8629358452999925E-4</v>
      </c>
      <c r="AA45" s="327">
        <v>3.3880699382068084E-4</v>
      </c>
      <c r="AB45" s="327">
        <v>9.7850110608453433E-5</v>
      </c>
      <c r="AC45" s="327">
        <v>3.3070406154012583E-4</v>
      </c>
      <c r="AD45" s="327">
        <v>7.006443453510271E-5</v>
      </c>
      <c r="AE45" s="327">
        <v>6.2158776365090851E-4</v>
      </c>
      <c r="AF45" s="327">
        <v>2.6197910139956666E-4</v>
      </c>
      <c r="AG45" s="327">
        <v>6.1220249293472402E-4</v>
      </c>
      <c r="AH45" s="327">
        <v>4.4319279636104327E-4</v>
      </c>
      <c r="AI45" s="327">
        <v>1.4428681418985111E-3</v>
      </c>
      <c r="AJ45" s="327">
        <v>4.353733267799221E-4</v>
      </c>
      <c r="AK45" s="327">
        <v>3.4710145942546226E-3</v>
      </c>
      <c r="AL45" s="327">
        <v>1.1725172531162748E-2</v>
      </c>
      <c r="AM45" s="327">
        <v>2.375996549164552E-3</v>
      </c>
      <c r="AN45" s="327">
        <v>1.3466938350974423E-3</v>
      </c>
      <c r="AO45" s="327">
        <v>1.2665838400573382E-2</v>
      </c>
      <c r="AP45" s="327">
        <v>2.6180598601884221E-3</v>
      </c>
      <c r="AQ45" s="327">
        <v>1.3672491802267898E-2</v>
      </c>
      <c r="AR45" s="327">
        <v>0</v>
      </c>
      <c r="AS45" s="327">
        <v>3.0704627783385589E-3</v>
      </c>
      <c r="AT45" s="327">
        <v>2.2223601408726886E-3</v>
      </c>
      <c r="AU45" s="128"/>
      <c r="AV45" s="128"/>
      <c r="AW45" s="128"/>
      <c r="AX45" s="128"/>
      <c r="AY45" s="128"/>
      <c r="AZ45" s="128"/>
      <c r="BA45" s="128"/>
      <c r="BB45" s="128"/>
      <c r="BC45" s="128"/>
      <c r="BD45" s="128"/>
      <c r="BE45" s="128"/>
      <c r="BF45" s="128"/>
      <c r="BG45" s="128"/>
      <c r="BH45" s="128"/>
    </row>
    <row r="46" spans="2:60" ht="15" customHeight="1" x14ac:dyDescent="0.15">
      <c r="B46" s="245" t="s">
        <v>291</v>
      </c>
      <c r="C46" s="224" t="s">
        <v>422</v>
      </c>
      <c r="D46" s="246">
        <v>3.2366732845481606E-4</v>
      </c>
      <c r="E46" s="246">
        <v>1.0234754809440162E-3</v>
      </c>
      <c r="F46" s="246">
        <v>7.253005701095118E-4</v>
      </c>
      <c r="G46" s="246">
        <v>6.9215487125893788E-4</v>
      </c>
      <c r="H46" s="246">
        <v>1.2105332802134876E-3</v>
      </c>
      <c r="I46" s="246">
        <v>8.9126870753047417E-4</v>
      </c>
      <c r="J46" s="246">
        <v>2.5283665377236518E-3</v>
      </c>
      <c r="K46" s="246">
        <v>2.6615185743621817E-4</v>
      </c>
      <c r="L46" s="246">
        <v>1.3821607289843656E-4</v>
      </c>
      <c r="M46" s="246">
        <v>8.9188284102412522E-4</v>
      </c>
      <c r="N46" s="246">
        <v>1.257681155156261E-3</v>
      </c>
      <c r="O46" s="246">
        <v>3.2806154384806694E-4</v>
      </c>
      <c r="P46" s="246">
        <v>3.2216258063251665E-4</v>
      </c>
      <c r="Q46" s="246">
        <v>6.1088509290849896E-4</v>
      </c>
      <c r="R46" s="246">
        <v>4.4745963040925582E-4</v>
      </c>
      <c r="S46" s="246">
        <v>1.1171621457691295E-3</v>
      </c>
      <c r="T46" s="246">
        <v>3.2151738562827444E-4</v>
      </c>
      <c r="U46" s="246">
        <v>5.7238609074849491E-4</v>
      </c>
      <c r="V46" s="246">
        <v>6.83491070961109E-4</v>
      </c>
      <c r="W46" s="246">
        <v>4.2091146651496847E-4</v>
      </c>
      <c r="X46" s="246">
        <v>4.5016869446877858E-4</v>
      </c>
      <c r="Y46" s="246">
        <v>5.5489871716871424E-4</v>
      </c>
      <c r="Z46" s="246">
        <v>7.5806285894984343E-4</v>
      </c>
      <c r="AA46" s="246">
        <v>8.4419546387333162E-4</v>
      </c>
      <c r="AB46" s="246">
        <v>2.9103149063680604E-5</v>
      </c>
      <c r="AC46" s="246">
        <v>7.5545737713638859E-4</v>
      </c>
      <c r="AD46" s="246">
        <v>2.8519108486574122E-3</v>
      </c>
      <c r="AE46" s="246">
        <v>2.0291025910407121E-3</v>
      </c>
      <c r="AF46" s="246">
        <v>3.4513179384207636E-3</v>
      </c>
      <c r="AG46" s="246">
        <v>1.7448724189097676E-4</v>
      </c>
      <c r="AH46" s="246">
        <v>2.0131623081692963E-3</v>
      </c>
      <c r="AI46" s="246">
        <v>2.3808397782569281E-3</v>
      </c>
      <c r="AJ46" s="246">
        <v>2.7080620000810183E-3</v>
      </c>
      <c r="AK46" s="246">
        <v>3.3655857545294736E-3</v>
      </c>
      <c r="AL46" s="246">
        <v>2.4583527316099033E-3</v>
      </c>
      <c r="AM46" s="246">
        <v>4.7439878607666722E-3</v>
      </c>
      <c r="AN46" s="246">
        <v>1.4498521770213008E-3</v>
      </c>
      <c r="AO46" s="246">
        <v>2.2957673704881868E-3</v>
      </c>
      <c r="AP46" s="246">
        <v>1.0194066167627228E-3</v>
      </c>
      <c r="AQ46" s="246">
        <v>3.0004224368442461E-3</v>
      </c>
      <c r="AR46" s="246">
        <v>0</v>
      </c>
      <c r="AS46" s="246">
        <v>1.1583674338509984E-4</v>
      </c>
      <c r="AT46" s="246">
        <v>1.4498430759799911E-3</v>
      </c>
      <c r="AU46" s="171"/>
    </row>
    <row r="47" spans="2:60" ht="15" customHeight="1" x14ac:dyDescent="0.15">
      <c r="B47" s="328" t="s">
        <v>292</v>
      </c>
      <c r="C47" s="329" t="s">
        <v>423</v>
      </c>
      <c r="D47" s="330">
        <v>5.2422241407491157E-3</v>
      </c>
      <c r="E47" s="330">
        <v>8.6567495116787133E-3</v>
      </c>
      <c r="F47" s="330">
        <v>4.7035723210593818E-3</v>
      </c>
      <c r="G47" s="330">
        <v>6.6715947052145173E-3</v>
      </c>
      <c r="H47" s="330">
        <v>2.152405925977709E-3</v>
      </c>
      <c r="I47" s="330">
        <v>3.7647717561076241E-3</v>
      </c>
      <c r="J47" s="330">
        <v>1.5441951708613857E-3</v>
      </c>
      <c r="K47" s="330">
        <v>1.8567888890438054E-2</v>
      </c>
      <c r="L47" s="330">
        <v>1.59835985996207E-3</v>
      </c>
      <c r="M47" s="330">
        <v>8.6524276357205238E-3</v>
      </c>
      <c r="N47" s="330">
        <v>1.2409550638442968E-3</v>
      </c>
      <c r="O47" s="330">
        <v>1.2485782744957912E-2</v>
      </c>
      <c r="P47" s="330">
        <v>2.4823668047596766E-3</v>
      </c>
      <c r="Q47" s="330">
        <v>4.6370242224017377E-3</v>
      </c>
      <c r="R47" s="330">
        <v>8.9090163879410548E-3</v>
      </c>
      <c r="S47" s="330">
        <v>5.0435290579150119E-3</v>
      </c>
      <c r="T47" s="330">
        <v>1.684453743572502E-3</v>
      </c>
      <c r="U47" s="330">
        <v>4.0514114363478622E-4</v>
      </c>
      <c r="V47" s="330">
        <v>2.8936899990454545E-3</v>
      </c>
      <c r="W47" s="330">
        <v>1.7967910991504091E-3</v>
      </c>
      <c r="X47" s="330">
        <v>1.4257063609587153E-3</v>
      </c>
      <c r="Y47" s="330">
        <v>3.2328327318563786E-3</v>
      </c>
      <c r="Z47" s="330">
        <v>1.6534973818149873E-3</v>
      </c>
      <c r="AA47" s="330">
        <v>1.4731346567333025E-2</v>
      </c>
      <c r="AB47" s="330">
        <v>3.3251323283751744E-3</v>
      </c>
      <c r="AC47" s="330">
        <v>6.4028476120668075E-3</v>
      </c>
      <c r="AD47" s="330">
        <v>7.4275509684177165E-3</v>
      </c>
      <c r="AE47" s="330">
        <v>4.1627755179142831E-3</v>
      </c>
      <c r="AF47" s="330">
        <v>9.693016683881079E-3</v>
      </c>
      <c r="AG47" s="330">
        <v>1.9612255077656121E-3</v>
      </c>
      <c r="AH47" s="330">
        <v>2.8644328680302897E-3</v>
      </c>
      <c r="AI47" s="330">
        <v>5.3073359706396058E-3</v>
      </c>
      <c r="AJ47" s="330">
        <v>3.2700473515809677E-4</v>
      </c>
      <c r="AK47" s="330">
        <v>7.0577375627460309E-3</v>
      </c>
      <c r="AL47" s="330">
        <v>2.9461082689743847E-3</v>
      </c>
      <c r="AM47" s="330">
        <v>1.3041110047930703E-2</v>
      </c>
      <c r="AN47" s="330">
        <v>4.2401366445986143E-3</v>
      </c>
      <c r="AO47" s="330">
        <v>1.9606328712053204E-2</v>
      </c>
      <c r="AP47" s="330">
        <v>1.4026641751210564E-3</v>
      </c>
      <c r="AQ47" s="330">
        <v>8.3304559903248279E-3</v>
      </c>
      <c r="AR47" s="330">
        <v>4.8988524699309505E-4</v>
      </c>
      <c r="AS47" s="330">
        <v>0</v>
      </c>
      <c r="AT47" s="330">
        <v>5.1510778020604307E-3</v>
      </c>
    </row>
    <row r="48" spans="2:60" ht="15" customHeight="1" x14ac:dyDescent="0.15">
      <c r="B48" s="247" t="s">
        <v>294</v>
      </c>
      <c r="C48" s="248" t="s">
        <v>123</v>
      </c>
      <c r="D48" s="249">
        <v>0.56903090714827387</v>
      </c>
      <c r="E48" s="249">
        <v>0.46539587614307226</v>
      </c>
      <c r="F48" s="249">
        <v>0.5440487831234978</v>
      </c>
      <c r="G48" s="249">
        <v>0.69310807667044649</v>
      </c>
      <c r="H48" s="249">
        <v>0.5654195778256268</v>
      </c>
      <c r="I48" s="249">
        <v>0.58346135909720953</v>
      </c>
      <c r="J48" s="249">
        <v>0.57137034879564663</v>
      </c>
      <c r="K48" s="249">
        <v>0.53432437761794838</v>
      </c>
      <c r="L48" s="249">
        <v>0.58122255360141406</v>
      </c>
      <c r="M48" s="249">
        <v>0.52026983218219403</v>
      </c>
      <c r="N48" s="249">
        <v>0.50189055211618305</v>
      </c>
      <c r="O48" s="249">
        <v>0.61824569498603987</v>
      </c>
      <c r="P48" s="249">
        <v>0.7823093544743851</v>
      </c>
      <c r="Q48" s="249">
        <v>0.48037909798397044</v>
      </c>
      <c r="R48" s="249">
        <v>0.50137869722710959</v>
      </c>
      <c r="S48" s="249">
        <v>0.50566480887559795</v>
      </c>
      <c r="T48" s="249">
        <v>0.57076100823490894</v>
      </c>
      <c r="U48" s="249">
        <v>0.5904959382683026</v>
      </c>
      <c r="V48" s="249">
        <v>0.64291189707148233</v>
      </c>
      <c r="W48" s="249">
        <v>0.61658185233212492</v>
      </c>
      <c r="X48" s="249">
        <v>0.71953133699551342</v>
      </c>
      <c r="Y48" s="249">
        <v>0.7270837544560298</v>
      </c>
      <c r="Z48" s="249">
        <v>0.55569020933499236</v>
      </c>
      <c r="AA48" s="249">
        <v>0.50755850271590763</v>
      </c>
      <c r="AB48" s="249">
        <v>0.55730424888903174</v>
      </c>
      <c r="AC48" s="249">
        <v>0.50121236438155858</v>
      </c>
      <c r="AD48" s="249">
        <v>0.36497703762855666</v>
      </c>
      <c r="AE48" s="249">
        <v>0.32183600022900283</v>
      </c>
      <c r="AF48" s="249">
        <v>0.36889118691232797</v>
      </c>
      <c r="AG48" s="249">
        <v>0.1604184004812749</v>
      </c>
      <c r="AH48" s="249">
        <v>0.54703992407137492</v>
      </c>
      <c r="AI48" s="249">
        <v>0.52476400295065417</v>
      </c>
      <c r="AJ48" s="249">
        <v>0.28669148283590468</v>
      </c>
      <c r="AK48" s="249">
        <v>0.27803021371470299</v>
      </c>
      <c r="AL48" s="249">
        <v>0.41013854957716517</v>
      </c>
      <c r="AM48" s="249">
        <v>0.40090422398899933</v>
      </c>
      <c r="AN48" s="249">
        <v>0.39208415103907235</v>
      </c>
      <c r="AO48" s="249">
        <v>0.60254553562273305</v>
      </c>
      <c r="AP48" s="249">
        <v>0.51534066954745039</v>
      </c>
      <c r="AQ48" s="249">
        <v>0.32670396347749475</v>
      </c>
      <c r="AR48" s="249">
        <v>1</v>
      </c>
      <c r="AS48" s="249">
        <v>0.35288181235048932</v>
      </c>
      <c r="AT48" s="249">
        <v>0.44450929568212466</v>
      </c>
    </row>
    <row r="49" spans="2:46" ht="15" customHeight="1" x14ac:dyDescent="0.15">
      <c r="B49" s="331" t="s">
        <v>295</v>
      </c>
      <c r="C49" s="332" t="s">
        <v>124</v>
      </c>
      <c r="D49" s="333">
        <v>2.493054733266979E-3</v>
      </c>
      <c r="E49" s="333">
        <v>2.9507550679212593E-2</v>
      </c>
      <c r="F49" s="333">
        <v>1.0343412747429555E-2</v>
      </c>
      <c r="G49" s="333">
        <v>4.7650169737671957E-3</v>
      </c>
      <c r="H49" s="333">
        <v>9.0636628511447104E-3</v>
      </c>
      <c r="I49" s="333">
        <v>9.5216011324689882E-3</v>
      </c>
      <c r="J49" s="333">
        <v>1.0681362763485157E-2</v>
      </c>
      <c r="K49" s="333">
        <v>5.6138373072702032E-3</v>
      </c>
      <c r="L49" s="333">
        <v>1.396662604429609E-2</v>
      </c>
      <c r="M49" s="333">
        <v>1.1147644101883968E-2</v>
      </c>
      <c r="N49" s="333">
        <v>1.16836785793382E-2</v>
      </c>
      <c r="O49" s="333">
        <v>3.0933106935296982E-3</v>
      </c>
      <c r="P49" s="333">
        <v>6.1994860098143218E-3</v>
      </c>
      <c r="Q49" s="333">
        <v>1.2695161594857068E-2</v>
      </c>
      <c r="R49" s="333">
        <v>1.1361484101808756E-2</v>
      </c>
      <c r="S49" s="333">
        <v>1.0065193064428412E-2</v>
      </c>
      <c r="T49" s="333">
        <v>2.2711046489902395E-2</v>
      </c>
      <c r="U49" s="333">
        <v>1.3840035474783213E-2</v>
      </c>
      <c r="V49" s="333">
        <v>9.7730757986186773E-3</v>
      </c>
      <c r="W49" s="333">
        <v>3.5038001959089337E-3</v>
      </c>
      <c r="X49" s="333">
        <v>5.3951378613220106E-3</v>
      </c>
      <c r="Y49" s="333">
        <v>7.4084706731085866E-3</v>
      </c>
      <c r="Z49" s="333">
        <v>1.2440463202546919E-2</v>
      </c>
      <c r="AA49" s="333">
        <v>1.1838260321592516E-2</v>
      </c>
      <c r="AB49" s="333">
        <v>3.4883312547794787E-3</v>
      </c>
      <c r="AC49" s="333">
        <v>9.2788939185909757E-3</v>
      </c>
      <c r="AD49" s="333">
        <v>1.7797593863399876E-2</v>
      </c>
      <c r="AE49" s="333">
        <v>1.3596873182004098E-2</v>
      </c>
      <c r="AF49" s="333">
        <v>2.4533547030688482E-2</v>
      </c>
      <c r="AG49" s="333">
        <v>9.7496699779419185E-4</v>
      </c>
      <c r="AH49" s="333">
        <v>6.7301900774640339E-3</v>
      </c>
      <c r="AI49" s="333">
        <v>5.2127497064590068E-3</v>
      </c>
      <c r="AJ49" s="333">
        <v>9.2468341381826413E-3</v>
      </c>
      <c r="AK49" s="333">
        <v>3.9540840164421151E-3</v>
      </c>
      <c r="AL49" s="333">
        <v>8.6042610551685487E-3</v>
      </c>
      <c r="AM49" s="333">
        <v>3.5003996049932012E-2</v>
      </c>
      <c r="AN49" s="333">
        <v>9.2593206390502395E-3</v>
      </c>
      <c r="AO49" s="333">
        <v>2.0351707728445471E-2</v>
      </c>
      <c r="AP49" s="333">
        <v>1.3680758852389395E-2</v>
      </c>
      <c r="AQ49" s="333">
        <v>1.4399949517055423E-2</v>
      </c>
      <c r="AR49" s="333">
        <v>0</v>
      </c>
      <c r="AS49" s="333">
        <v>1.9978474267124116E-3</v>
      </c>
      <c r="AT49" s="333">
        <v>9.1248231254780713E-3</v>
      </c>
    </row>
    <row r="50" spans="2:46" ht="15" customHeight="1" x14ac:dyDescent="0.15">
      <c r="B50" s="245" t="s">
        <v>296</v>
      </c>
      <c r="C50" s="224" t="s">
        <v>125</v>
      </c>
      <c r="D50" s="246">
        <v>0.14360582857172571</v>
      </c>
      <c r="E50" s="246">
        <v>0.18213469294067491</v>
      </c>
      <c r="F50" s="246">
        <v>0.22407697716635236</v>
      </c>
      <c r="G50" s="246">
        <v>0.13693994959002814</v>
      </c>
      <c r="H50" s="246">
        <v>0.38495399688200294</v>
      </c>
      <c r="I50" s="246">
        <v>0.29392886446511468</v>
      </c>
      <c r="J50" s="246">
        <v>9.8124015152063648E-2</v>
      </c>
      <c r="K50" s="246">
        <v>0.12209150046906464</v>
      </c>
      <c r="L50" s="246">
        <v>0.20914015501734487</v>
      </c>
      <c r="M50" s="246">
        <v>0.26551631136469478</v>
      </c>
      <c r="N50" s="246">
        <v>0.48976715870259541</v>
      </c>
      <c r="O50" s="246">
        <v>0.27224774139349101</v>
      </c>
      <c r="P50" s="246">
        <v>0.11099174626818137</v>
      </c>
      <c r="Q50" s="246">
        <v>0.15273993827423962</v>
      </c>
      <c r="R50" s="246">
        <v>0.16905512329827732</v>
      </c>
      <c r="S50" s="246">
        <v>0.34669148832735652</v>
      </c>
      <c r="T50" s="246">
        <v>0.13297924377921472</v>
      </c>
      <c r="U50" s="246">
        <v>0.13747430727947177</v>
      </c>
      <c r="V50" s="246">
        <v>0.25873265751935293</v>
      </c>
      <c r="W50" s="246">
        <v>0.26433591634432824</v>
      </c>
      <c r="X50" s="246">
        <v>0.15081518960214299</v>
      </c>
      <c r="Y50" s="246">
        <v>0.21831621791030761</v>
      </c>
      <c r="Z50" s="246">
        <v>0.37912586965748124</v>
      </c>
      <c r="AA50" s="246">
        <v>0.29066878918730044</v>
      </c>
      <c r="AB50" s="246">
        <v>2.8514701964921819E-2</v>
      </c>
      <c r="AC50" s="246">
        <v>0.20138775458137487</v>
      </c>
      <c r="AD50" s="246">
        <v>0.37386549830260335</v>
      </c>
      <c r="AE50" s="246">
        <v>0.47308124427896475</v>
      </c>
      <c r="AF50" s="246">
        <v>0.45337668203385029</v>
      </c>
      <c r="AG50" s="246">
        <v>3.6373233799650587E-2</v>
      </c>
      <c r="AH50" s="246">
        <v>0.3107317467390579</v>
      </c>
      <c r="AI50" s="246">
        <v>0.13522916987486736</v>
      </c>
      <c r="AJ50" s="246">
        <v>0.42489828662492912</v>
      </c>
      <c r="AK50" s="246">
        <v>0.50621911201844116</v>
      </c>
      <c r="AL50" s="246">
        <v>0.54303622556220787</v>
      </c>
      <c r="AM50" s="246">
        <v>0.55706283104262966</v>
      </c>
      <c r="AN50" s="246">
        <v>0.35940369710890852</v>
      </c>
      <c r="AO50" s="246">
        <v>0.36865985667001078</v>
      </c>
      <c r="AP50" s="246">
        <v>0.36389216806342661</v>
      </c>
      <c r="AQ50" s="246">
        <v>0.3457640593898762</v>
      </c>
      <c r="AR50" s="246">
        <v>0</v>
      </c>
      <c r="AS50" s="246">
        <v>2.945555783714643E-3</v>
      </c>
      <c r="AT50" s="246">
        <v>0.29304371184959499</v>
      </c>
    </row>
    <row r="51" spans="2:46" ht="15" customHeight="1" x14ac:dyDescent="0.15">
      <c r="B51" s="325" t="s">
        <v>297</v>
      </c>
      <c r="C51" s="326" t="s">
        <v>126</v>
      </c>
      <c r="D51" s="327">
        <v>0.16539511385052369</v>
      </c>
      <c r="E51" s="327">
        <v>0.17645730251985267</v>
      </c>
      <c r="F51" s="327">
        <v>6.9269300011781915E-2</v>
      </c>
      <c r="G51" s="327">
        <v>9.1536200414019803E-2</v>
      </c>
      <c r="H51" s="327">
        <v>-5.8603194752120655E-2</v>
      </c>
      <c r="I51" s="327">
        <v>1.3502808165316477E-2</v>
      </c>
      <c r="J51" s="327">
        <v>0.15366014252173513</v>
      </c>
      <c r="K51" s="327">
        <v>0.17187160774643823</v>
      </c>
      <c r="L51" s="327">
        <v>9.1996401877017533E-2</v>
      </c>
      <c r="M51" s="327">
        <v>5.1867294817722329E-2</v>
      </c>
      <c r="N51" s="327">
        <v>-0.14234085073736874</v>
      </c>
      <c r="O51" s="327">
        <v>3.9843928861382896E-2</v>
      </c>
      <c r="P51" s="327">
        <v>6.8628591867783501E-2</v>
      </c>
      <c r="Q51" s="327">
        <v>0.23566779992653195</v>
      </c>
      <c r="R51" s="327">
        <v>0.22864463531613299</v>
      </c>
      <c r="S51" s="327">
        <v>3.6282837899664744E-2</v>
      </c>
      <c r="T51" s="327">
        <v>0.12751156496177621</v>
      </c>
      <c r="U51" s="327">
        <v>0.1348299777418796</v>
      </c>
      <c r="V51" s="327">
        <v>-4.8833799605350042E-3</v>
      </c>
      <c r="W51" s="327">
        <v>7.2128670613196458E-2</v>
      </c>
      <c r="X51" s="327">
        <v>4.5492862412484132E-2</v>
      </c>
      <c r="Y51" s="327">
        <v>-1.7443460988234679E-2</v>
      </c>
      <c r="Z51" s="327">
        <v>-6.8266228916830554E-2</v>
      </c>
      <c r="AA51" s="327">
        <v>8.8702262685549885E-2</v>
      </c>
      <c r="AB51" s="327">
        <v>0.20264940729083877</v>
      </c>
      <c r="AC51" s="327">
        <v>9.663670586018068E-2</v>
      </c>
      <c r="AD51" s="327">
        <v>0.11006029613524307</v>
      </c>
      <c r="AE51" s="327">
        <v>4.2063508854576673E-2</v>
      </c>
      <c r="AF51" s="327">
        <v>8.2888637088581588E-2</v>
      </c>
      <c r="AG51" s="327">
        <v>0.38839242644688554</v>
      </c>
      <c r="AH51" s="327">
        <v>1.5577819544419792E-2</v>
      </c>
      <c r="AI51" s="327">
        <v>0.16376317341642116</v>
      </c>
      <c r="AJ51" s="327">
        <v>0</v>
      </c>
      <c r="AK51" s="327">
        <v>-1.4340357754008728E-3</v>
      </c>
      <c r="AL51" s="327">
        <v>-9.6157252123833595E-3</v>
      </c>
      <c r="AM51" s="327">
        <v>-4.3819163960665736E-2</v>
      </c>
      <c r="AN51" s="327">
        <v>8.0002275043967286E-2</v>
      </c>
      <c r="AO51" s="327">
        <v>-0.1482131404436631</v>
      </c>
      <c r="AP51" s="327">
        <v>-2.7545424425089816E-2</v>
      </c>
      <c r="AQ51" s="327">
        <v>6.1068557397963442E-2</v>
      </c>
      <c r="AR51" s="327">
        <v>0</v>
      </c>
      <c r="AS51" s="327">
        <v>0.57618272629126444</v>
      </c>
      <c r="AT51" s="327">
        <v>9.8173514726881767E-2</v>
      </c>
    </row>
    <row r="52" spans="2:46" ht="15" customHeight="1" x14ac:dyDescent="0.15">
      <c r="B52" s="245" t="s">
        <v>298</v>
      </c>
      <c r="C52" s="224" t="s">
        <v>288</v>
      </c>
      <c r="D52" s="246">
        <v>0.11575585150853948</v>
      </c>
      <c r="E52" s="246">
        <v>0.11075626541674974</v>
      </c>
      <c r="F52" s="246">
        <v>8.8103475964522199E-2</v>
      </c>
      <c r="G52" s="246">
        <v>4.3116502236778723E-2</v>
      </c>
      <c r="H52" s="246">
        <v>7.2696464665018626E-2</v>
      </c>
      <c r="I52" s="246">
        <v>5.09547710374572E-2</v>
      </c>
      <c r="J52" s="246">
        <v>0.13753564642541807</v>
      </c>
      <c r="K52" s="246">
        <v>9.3450921497899672E-2</v>
      </c>
      <c r="L52" s="246">
        <v>7.4206894053731015E-2</v>
      </c>
      <c r="M52" s="246">
        <v>0.10160070920652603</v>
      </c>
      <c r="N52" s="246">
        <v>0.10818899354675154</v>
      </c>
      <c r="O52" s="246">
        <v>3.3103053028061734E-2</v>
      </c>
      <c r="P52" s="246">
        <v>2.1802934496875145E-2</v>
      </c>
      <c r="Q52" s="246">
        <v>6.6548289370186059E-2</v>
      </c>
      <c r="R52" s="246">
        <v>5.2183627030320645E-2</v>
      </c>
      <c r="S52" s="246">
        <v>0.10405342273810871</v>
      </c>
      <c r="T52" s="246">
        <v>0.14163221206241047</v>
      </c>
      <c r="U52" s="246">
        <v>0.19401556685699198</v>
      </c>
      <c r="V52" s="246">
        <v>0.11905962729497548</v>
      </c>
      <c r="W52" s="246">
        <v>0.16774588097065482</v>
      </c>
      <c r="X52" s="246">
        <v>8.2100109611979652E-2</v>
      </c>
      <c r="Y52" s="246">
        <v>0.10175007587397547</v>
      </c>
      <c r="Z52" s="246">
        <v>8.3917612944286388E-2</v>
      </c>
      <c r="AA52" s="246">
        <v>4.5139948130905591E-2</v>
      </c>
      <c r="AB52" s="246">
        <v>0.15658975091690586</v>
      </c>
      <c r="AC52" s="246">
        <v>0.19287824025570061</v>
      </c>
      <c r="AD52" s="246">
        <v>8.4090083456756295E-2</v>
      </c>
      <c r="AE52" s="246">
        <v>7.9121040762024614E-2</v>
      </c>
      <c r="AF52" s="246">
        <v>6.1484154062686126E-2</v>
      </c>
      <c r="AG52" s="246">
        <v>0.32737189210187806</v>
      </c>
      <c r="AH52" s="246">
        <v>7.7458168618988146E-2</v>
      </c>
      <c r="AI52" s="246">
        <v>0.14137635128619072</v>
      </c>
      <c r="AJ52" s="246">
        <v>0.2769987744978008</v>
      </c>
      <c r="AK52" s="246">
        <v>0.20524851404430589</v>
      </c>
      <c r="AL52" s="246">
        <v>4.7468355384099131E-2</v>
      </c>
      <c r="AM52" s="246">
        <v>3.4700340047427093E-2</v>
      </c>
      <c r="AN52" s="246">
        <v>9.3444010073766265E-2</v>
      </c>
      <c r="AO52" s="246">
        <v>0.15605194619624019</v>
      </c>
      <c r="AP52" s="246">
        <v>8.5049133450366118E-2</v>
      </c>
      <c r="AQ52" s="246">
        <v>0.14268318035252325</v>
      </c>
      <c r="AR52" s="246">
        <v>0</v>
      </c>
      <c r="AS52" s="246">
        <v>2.8577554194792684E-2</v>
      </c>
      <c r="AT52" s="246">
        <v>0.12368896967276663</v>
      </c>
    </row>
    <row r="53" spans="2:46" ht="15" customHeight="1" x14ac:dyDescent="0.15">
      <c r="B53" s="325" t="s">
        <v>299</v>
      </c>
      <c r="C53" s="326" t="s">
        <v>127</v>
      </c>
      <c r="D53" s="327">
        <v>2.9222810379372303E-2</v>
      </c>
      <c r="E53" s="327">
        <v>3.7705076745576771E-2</v>
      </c>
      <c r="F53" s="327">
        <v>6.4172403157552696E-2</v>
      </c>
      <c r="G53" s="327">
        <v>3.2263511783471852E-2</v>
      </c>
      <c r="H53" s="327">
        <v>2.6472122959365102E-2</v>
      </c>
      <c r="I53" s="327">
        <v>4.8633762817440564E-2</v>
      </c>
      <c r="J53" s="327">
        <v>2.8761408279565685E-2</v>
      </c>
      <c r="K53" s="327">
        <v>7.2975652457958479E-2</v>
      </c>
      <c r="L53" s="327">
        <v>2.9468675881461973E-2</v>
      </c>
      <c r="M53" s="327">
        <v>4.9604395767465601E-2</v>
      </c>
      <c r="N53" s="327">
        <v>3.0818730078570309E-2</v>
      </c>
      <c r="O53" s="327">
        <v>3.3469937261093978E-2</v>
      </c>
      <c r="P53" s="327">
        <v>1.0072174217683909E-2</v>
      </c>
      <c r="Q53" s="327">
        <v>5.1977471824734313E-2</v>
      </c>
      <c r="R53" s="327">
        <v>3.7380488750936774E-2</v>
      </c>
      <c r="S53" s="327">
        <v>-2.7535482718999216E-3</v>
      </c>
      <c r="T53" s="327">
        <v>4.4079723822636778E-3</v>
      </c>
      <c r="U53" s="327">
        <v>-7.0649970603901616E-2</v>
      </c>
      <c r="V53" s="327">
        <v>-2.5589032408879282E-2</v>
      </c>
      <c r="W53" s="327">
        <v>-0.12428302335884427</v>
      </c>
      <c r="X53" s="327">
        <v>-3.3201060268821707E-3</v>
      </c>
      <c r="Y53" s="327">
        <v>-3.7111478601806407E-2</v>
      </c>
      <c r="Z53" s="327">
        <v>3.7093889062147729E-2</v>
      </c>
      <c r="AA53" s="327">
        <v>6.0053539021975619E-2</v>
      </c>
      <c r="AB53" s="327">
        <v>5.1485232966540728E-2</v>
      </c>
      <c r="AC53" s="327">
        <v>4.1296195323612311E-2</v>
      </c>
      <c r="AD53" s="327">
        <v>4.9212218372293691E-2</v>
      </c>
      <c r="AE53" s="327">
        <v>7.1023857061626228E-2</v>
      </c>
      <c r="AF53" s="327">
        <v>1.9750437670369037E-2</v>
      </c>
      <c r="AG53" s="327">
        <v>8.6682591169825005E-2</v>
      </c>
      <c r="AH53" s="327">
        <v>4.5494410568675848E-2</v>
      </c>
      <c r="AI53" s="327">
        <v>2.9659604772247335E-2</v>
      </c>
      <c r="AJ53" s="327">
        <v>2.1646219031827337E-3</v>
      </c>
      <c r="AK53" s="327">
        <v>9.564661586210289E-3</v>
      </c>
      <c r="AL53" s="327">
        <v>1.3265746881324278E-2</v>
      </c>
      <c r="AM53" s="327">
        <v>3.7634461058767117E-2</v>
      </c>
      <c r="AN53" s="327">
        <v>6.5845771408047926E-2</v>
      </c>
      <c r="AO53" s="327">
        <v>6.0748971254859414E-4</v>
      </c>
      <c r="AP53" s="327">
        <v>4.9585286973390423E-2</v>
      </c>
      <c r="AQ53" s="327">
        <v>0.10938716183932988</v>
      </c>
      <c r="AR53" s="327">
        <v>0</v>
      </c>
      <c r="AS53" s="327">
        <v>4.0374811354140505E-2</v>
      </c>
      <c r="AT53" s="327">
        <v>3.4926755173130819E-2</v>
      </c>
    </row>
    <row r="54" spans="2:46" ht="15" customHeight="1" x14ac:dyDescent="0.15">
      <c r="B54" s="250" t="s">
        <v>300</v>
      </c>
      <c r="C54" s="230" t="s">
        <v>289</v>
      </c>
      <c r="D54" s="251">
        <v>-2.5503566191701875E-2</v>
      </c>
      <c r="E54" s="251">
        <v>-1.9567644451389341E-3</v>
      </c>
      <c r="F54" s="251">
        <v>-1.4352171136414292E-5</v>
      </c>
      <c r="G54" s="251">
        <v>-1.7292576685121398E-3</v>
      </c>
      <c r="H54" s="251">
        <v>-2.6304310375882352E-6</v>
      </c>
      <c r="I54" s="251">
        <v>-3.166715007540659E-6</v>
      </c>
      <c r="J54" s="251">
        <v>-1.3292393791418793E-4</v>
      </c>
      <c r="K54" s="251">
        <v>-3.2789709657951295E-4</v>
      </c>
      <c r="L54" s="251">
        <v>-1.3064752653372426E-6</v>
      </c>
      <c r="M54" s="251">
        <v>-6.1874404868508894E-6</v>
      </c>
      <c r="N54" s="251">
        <v>-8.2622860697655355E-6</v>
      </c>
      <c r="O54" s="251">
        <v>-3.6662235991801532E-6</v>
      </c>
      <c r="P54" s="251">
        <v>-4.2873347232464191E-6</v>
      </c>
      <c r="Q54" s="251">
        <v>-7.7589745193971544E-6</v>
      </c>
      <c r="R54" s="251">
        <v>-4.0557245860090734E-6</v>
      </c>
      <c r="S54" s="251">
        <v>-4.2026332564137855E-6</v>
      </c>
      <c r="T54" s="251">
        <v>-3.0479104764761273E-6</v>
      </c>
      <c r="U54" s="251">
        <v>-5.8550175275515832E-6</v>
      </c>
      <c r="V54" s="251">
        <v>-4.8453150149506256E-6</v>
      </c>
      <c r="W54" s="251">
        <v>-1.3097097369017127E-5</v>
      </c>
      <c r="X54" s="251">
        <v>-1.4530456560029413E-5</v>
      </c>
      <c r="Y54" s="251">
        <v>-3.579323380497182E-6</v>
      </c>
      <c r="Z54" s="251">
        <v>-1.8152846239220388E-6</v>
      </c>
      <c r="AA54" s="251">
        <v>-3.9613020632317088E-3</v>
      </c>
      <c r="AB54" s="251">
        <v>-3.1673283018256285E-5</v>
      </c>
      <c r="AC54" s="251">
        <v>-4.2690154321017998E-2</v>
      </c>
      <c r="AD54" s="251">
        <v>-2.7277588528682924E-6</v>
      </c>
      <c r="AE54" s="251">
        <v>-7.2252436819916983E-4</v>
      </c>
      <c r="AF54" s="251">
        <v>-1.0924644798503528E-2</v>
      </c>
      <c r="AG54" s="251">
        <v>-2.1351099730823343E-4</v>
      </c>
      <c r="AH54" s="251">
        <v>-3.0322596199804249E-3</v>
      </c>
      <c r="AI54" s="251">
        <v>-5.0520068396237517E-6</v>
      </c>
      <c r="AJ54" s="251">
        <v>0</v>
      </c>
      <c r="AK54" s="251">
        <v>-1.5825496047016455E-3</v>
      </c>
      <c r="AL54" s="251">
        <v>-1.2897413247581568E-2</v>
      </c>
      <c r="AM54" s="251">
        <v>-2.1486688227089497E-2</v>
      </c>
      <c r="AN54" s="251">
        <v>-3.9225312812622422E-5</v>
      </c>
      <c r="AO54" s="251">
        <v>-3.3954863149226578E-6</v>
      </c>
      <c r="AP54" s="251">
        <v>-2.5924619332137225E-6</v>
      </c>
      <c r="AQ54" s="251">
        <v>-6.8719742430822506E-6</v>
      </c>
      <c r="AR54" s="251">
        <v>0</v>
      </c>
      <c r="AS54" s="251">
        <v>-2.9603074011140362E-3</v>
      </c>
      <c r="AT54" s="251">
        <v>-3.4670702299769637E-3</v>
      </c>
    </row>
    <row r="55" spans="2:46" ht="15" customHeight="1" x14ac:dyDescent="0.15">
      <c r="B55" s="334" t="s">
        <v>301</v>
      </c>
      <c r="C55" s="335" t="s">
        <v>290</v>
      </c>
      <c r="D55" s="336">
        <v>0.43096909285172624</v>
      </c>
      <c r="E55" s="336">
        <v>0.53460412385692779</v>
      </c>
      <c r="F55" s="336">
        <v>0.45595121687650231</v>
      </c>
      <c r="G55" s="336">
        <v>0.30689192332955362</v>
      </c>
      <c r="H55" s="336">
        <v>0.43458042217437315</v>
      </c>
      <c r="I55" s="336">
        <v>0.41653864090279041</v>
      </c>
      <c r="J55" s="336">
        <v>0.42862965120435348</v>
      </c>
      <c r="K55" s="336">
        <v>0.46567562238205162</v>
      </c>
      <c r="L55" s="336">
        <v>0.41877744639858616</v>
      </c>
      <c r="M55" s="336">
        <v>0.47973016781780581</v>
      </c>
      <c r="N55" s="336">
        <v>0.49810944788381695</v>
      </c>
      <c r="O55" s="336">
        <v>0.38175430501396013</v>
      </c>
      <c r="P55" s="336">
        <v>0.21769064552561501</v>
      </c>
      <c r="Q55" s="336">
        <v>0.51962090201602962</v>
      </c>
      <c r="R55" s="336">
        <v>0.49862130277289046</v>
      </c>
      <c r="S55" s="336">
        <v>0.494335191124402</v>
      </c>
      <c r="T55" s="336">
        <v>0.429238991765091</v>
      </c>
      <c r="U55" s="336">
        <v>0.4095040617316974</v>
      </c>
      <c r="V55" s="336">
        <v>0.35708810292851784</v>
      </c>
      <c r="W55" s="336">
        <v>0.38341814766787519</v>
      </c>
      <c r="X55" s="336">
        <v>0.28046866300448658</v>
      </c>
      <c r="Y55" s="336">
        <v>0.27291624554397009</v>
      </c>
      <c r="Z55" s="336">
        <v>0.44430979066500775</v>
      </c>
      <c r="AA55" s="336">
        <v>0.49244149728409231</v>
      </c>
      <c r="AB55" s="336">
        <v>0.44269575111096843</v>
      </c>
      <c r="AC55" s="336">
        <v>0.49878763561844147</v>
      </c>
      <c r="AD55" s="336">
        <v>0.6350229623714434</v>
      </c>
      <c r="AE55" s="336">
        <v>0.67816399977099717</v>
      </c>
      <c r="AF55" s="336">
        <v>0.63110881308767197</v>
      </c>
      <c r="AG55" s="336">
        <v>0.83958159951872524</v>
      </c>
      <c r="AH55" s="336">
        <v>0.45296007592862525</v>
      </c>
      <c r="AI55" s="336">
        <v>0.47523599704934588</v>
      </c>
      <c r="AJ55" s="336">
        <v>0.71330851716409527</v>
      </c>
      <c r="AK55" s="336">
        <v>0.72196978628529695</v>
      </c>
      <c r="AL55" s="336">
        <v>0.58986145042283489</v>
      </c>
      <c r="AM55" s="336">
        <v>0.59909577601100061</v>
      </c>
      <c r="AN55" s="336">
        <v>0.60791584896092765</v>
      </c>
      <c r="AO55" s="336">
        <v>0.397454464377267</v>
      </c>
      <c r="AP55" s="336">
        <v>0.48465933045254955</v>
      </c>
      <c r="AQ55" s="336">
        <v>0.67329603652250514</v>
      </c>
      <c r="AR55" s="336">
        <v>0</v>
      </c>
      <c r="AS55" s="336">
        <v>0.64711818764951068</v>
      </c>
      <c r="AT55" s="336">
        <v>0.55549070431787528</v>
      </c>
    </row>
    <row r="56" spans="2:46" ht="15" customHeight="1" x14ac:dyDescent="0.15">
      <c r="B56" s="247" t="s">
        <v>302</v>
      </c>
      <c r="C56" s="248" t="s">
        <v>286</v>
      </c>
      <c r="D56" s="249">
        <v>1</v>
      </c>
      <c r="E56" s="249">
        <v>1</v>
      </c>
      <c r="F56" s="249">
        <v>1</v>
      </c>
      <c r="G56" s="249">
        <v>1</v>
      </c>
      <c r="H56" s="249">
        <v>1</v>
      </c>
      <c r="I56" s="249">
        <v>1</v>
      </c>
      <c r="J56" s="249">
        <v>1</v>
      </c>
      <c r="K56" s="249">
        <v>1</v>
      </c>
      <c r="L56" s="249">
        <v>1</v>
      </c>
      <c r="M56" s="249">
        <v>1</v>
      </c>
      <c r="N56" s="249">
        <v>1</v>
      </c>
      <c r="O56" s="249">
        <v>1</v>
      </c>
      <c r="P56" s="249">
        <v>1</v>
      </c>
      <c r="Q56" s="249">
        <v>1</v>
      </c>
      <c r="R56" s="249">
        <v>1</v>
      </c>
      <c r="S56" s="249">
        <v>1</v>
      </c>
      <c r="T56" s="249">
        <v>1</v>
      </c>
      <c r="U56" s="249">
        <v>1</v>
      </c>
      <c r="V56" s="249">
        <v>1</v>
      </c>
      <c r="W56" s="249">
        <v>1</v>
      </c>
      <c r="X56" s="249">
        <v>1</v>
      </c>
      <c r="Y56" s="249">
        <v>1</v>
      </c>
      <c r="Z56" s="249">
        <v>1</v>
      </c>
      <c r="AA56" s="249">
        <v>1</v>
      </c>
      <c r="AB56" s="249">
        <v>1</v>
      </c>
      <c r="AC56" s="249">
        <v>1</v>
      </c>
      <c r="AD56" s="249">
        <v>1</v>
      </c>
      <c r="AE56" s="249">
        <v>1</v>
      </c>
      <c r="AF56" s="249">
        <v>1</v>
      </c>
      <c r="AG56" s="249">
        <v>1</v>
      </c>
      <c r="AH56" s="249">
        <v>1</v>
      </c>
      <c r="AI56" s="249">
        <v>1</v>
      </c>
      <c r="AJ56" s="249">
        <v>1</v>
      </c>
      <c r="AK56" s="249">
        <v>1</v>
      </c>
      <c r="AL56" s="249">
        <v>1</v>
      </c>
      <c r="AM56" s="249">
        <v>1</v>
      </c>
      <c r="AN56" s="249">
        <v>1</v>
      </c>
      <c r="AO56" s="249">
        <v>1</v>
      </c>
      <c r="AP56" s="249">
        <v>1</v>
      </c>
      <c r="AQ56" s="249">
        <v>1</v>
      </c>
      <c r="AR56" s="249">
        <v>1</v>
      </c>
      <c r="AS56" s="249">
        <v>1</v>
      </c>
      <c r="AT56" s="249">
        <v>1</v>
      </c>
    </row>
    <row r="58" spans="2:46" ht="15" customHeight="1" x14ac:dyDescent="0.15">
      <c r="B58" s="169" t="s">
        <v>235</v>
      </c>
      <c r="C58" s="127" t="s">
        <v>236</v>
      </c>
      <c r="D58" s="170">
        <v>0.30900094242224935</v>
      </c>
      <c r="E58" s="170">
        <v>0.35859199546052756</v>
      </c>
      <c r="F58" s="170">
        <v>0.29334627717813427</v>
      </c>
      <c r="G58" s="170">
        <v>0.22847615000404795</v>
      </c>
      <c r="H58" s="170">
        <v>0.32635080212988227</v>
      </c>
      <c r="I58" s="170">
        <v>0.30743167263043114</v>
      </c>
      <c r="J58" s="170">
        <v>0.2517841576737988</v>
      </c>
      <c r="K58" s="170">
        <v>0.29396310821550287</v>
      </c>
      <c r="L58" s="170">
        <v>0.30113655689436236</v>
      </c>
      <c r="M58" s="170">
        <v>0.31738360618241707</v>
      </c>
      <c r="N58" s="170">
        <v>0.34742630796522667</v>
      </c>
      <c r="O58" s="170">
        <v>0.31209167025487389</v>
      </c>
      <c r="P58" s="170">
        <v>0.17962033813596487</v>
      </c>
      <c r="Q58" s="170">
        <v>0.38840773820077162</v>
      </c>
      <c r="R58" s="170">
        <v>0.39769975861441031</v>
      </c>
      <c r="S58" s="170">
        <v>0.38297432622702127</v>
      </c>
      <c r="T58" s="170">
        <v>0.2604908087409909</v>
      </c>
      <c r="U58" s="170">
        <v>0.2723042850213514</v>
      </c>
      <c r="V58" s="170">
        <v>0.25384927755881792</v>
      </c>
      <c r="W58" s="170">
        <v>0.33646458695752468</v>
      </c>
      <c r="X58" s="170">
        <v>0.19630805201462714</v>
      </c>
      <c r="Y58" s="170">
        <v>0.20087275692207293</v>
      </c>
      <c r="Z58" s="170">
        <v>0.3108596407406507</v>
      </c>
      <c r="AA58" s="170">
        <v>0.37937105187285036</v>
      </c>
      <c r="AB58" s="170">
        <v>0.23116410925576059</v>
      </c>
      <c r="AC58" s="170">
        <v>0.29802446044155551</v>
      </c>
      <c r="AD58" s="170">
        <v>0.48392579443784645</v>
      </c>
      <c r="AE58" s="170">
        <v>0.51514475313354136</v>
      </c>
      <c r="AF58" s="170">
        <v>0.53626531912243192</v>
      </c>
      <c r="AG58" s="170">
        <v>0.42476566024653611</v>
      </c>
      <c r="AH58" s="170">
        <v>0.32630956628347768</v>
      </c>
      <c r="AI58" s="170">
        <v>0.29899234329128849</v>
      </c>
      <c r="AJ58" s="170">
        <v>0.42489828662492912</v>
      </c>
      <c r="AK58" s="170">
        <v>0.50478507624304025</v>
      </c>
      <c r="AL58" s="170">
        <v>0.53342050034982447</v>
      </c>
      <c r="AM58" s="170">
        <v>0.51324366708196389</v>
      </c>
      <c r="AN58" s="170">
        <v>0.4394059721528758</v>
      </c>
      <c r="AO58" s="277">
        <v>0.22044671622634771</v>
      </c>
      <c r="AP58" s="277">
        <v>0.33634674363833683</v>
      </c>
      <c r="AQ58" s="277">
        <v>0.40683261678783961</v>
      </c>
      <c r="AR58" s="170">
        <v>0</v>
      </c>
      <c r="AS58" s="170">
        <v>0.57912828207497913</v>
      </c>
      <c r="AT58" s="170">
        <v>0.39121722657647678</v>
      </c>
    </row>
  </sheetData>
  <sheetProtection sheet="1" objects="1" scenarios="1"/>
  <mergeCells count="1">
    <mergeCell ref="B4:C5"/>
  </mergeCells>
  <phoneticPr fontId="2"/>
  <pageMargins left="0.78740157480314965" right="0.59055118110236227" top="0.78740157480314965" bottom="0.39370078740157483" header="0.51181102362204722" footer="0.51181102362204722"/>
  <pageSetup paperSize="9" scale="65" orientation="landscape" horizontalDpi="300" verticalDpi="300" r:id="rId1"/>
  <headerFooter alignWithMargins="0"/>
  <ignoredErrors>
    <ignoredError sqref="AT4 B6:B56 D4:AM4 AN4:AS4"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CFF"/>
  </sheetPr>
  <dimension ref="B1:AU49"/>
  <sheetViews>
    <sheetView workbookViewId="0"/>
  </sheetViews>
  <sheetFormatPr defaultColWidth="8" defaultRowHeight="12" x14ac:dyDescent="0.15"/>
  <cols>
    <col min="1" max="1" width="2.625" style="121" customWidth="1"/>
    <col min="2" max="2" width="3.25" style="126" customWidth="1"/>
    <col min="3" max="3" width="22.875" style="120" bestFit="1" customWidth="1"/>
    <col min="4" max="47" width="9.875" style="121" customWidth="1"/>
    <col min="48" max="16384" width="8" style="121"/>
  </cols>
  <sheetData>
    <row r="1" spans="2:47" ht="15.75" customHeight="1" x14ac:dyDescent="0.15">
      <c r="B1" s="129"/>
      <c r="C1" s="130"/>
      <c r="D1" s="131"/>
      <c r="E1" s="131"/>
      <c r="F1" s="131"/>
      <c r="G1" s="131"/>
      <c r="H1" s="131"/>
    </row>
    <row r="2" spans="2:47" ht="15.75" customHeight="1" x14ac:dyDescent="0.15">
      <c r="B2" s="122" t="s">
        <v>216</v>
      </c>
      <c r="C2" s="130"/>
      <c r="D2" s="131"/>
      <c r="E2" s="131"/>
      <c r="F2" s="131"/>
      <c r="G2" s="131"/>
      <c r="H2" s="131"/>
    </row>
    <row r="3" spans="2:47" ht="15.75" customHeight="1" x14ac:dyDescent="0.15">
      <c r="B3" s="132"/>
      <c r="C3" s="130"/>
      <c r="D3" s="131"/>
      <c r="E3" s="131"/>
      <c r="F3" s="131"/>
      <c r="G3" s="131"/>
      <c r="H3" s="131"/>
    </row>
    <row r="4" spans="2:47" ht="15.75" customHeight="1" x14ac:dyDescent="0.15">
      <c r="B4" s="863" t="s">
        <v>339</v>
      </c>
      <c r="C4" s="864"/>
      <c r="D4" s="125" t="s">
        <v>238</v>
      </c>
      <c r="E4" s="125" t="s">
        <v>239</v>
      </c>
      <c r="F4" s="125" t="s">
        <v>240</v>
      </c>
      <c r="G4" s="125" t="s">
        <v>241</v>
      </c>
      <c r="H4" s="125" t="s">
        <v>243</v>
      </c>
      <c r="I4" s="125" t="s">
        <v>244</v>
      </c>
      <c r="J4" s="125" t="s">
        <v>245</v>
      </c>
      <c r="K4" s="125" t="s">
        <v>246</v>
      </c>
      <c r="L4" s="125" t="s">
        <v>247</v>
      </c>
      <c r="M4" s="125" t="s">
        <v>248</v>
      </c>
      <c r="N4" s="125" t="s">
        <v>249</v>
      </c>
      <c r="O4" s="125" t="s">
        <v>250</v>
      </c>
      <c r="P4" s="125" t="s">
        <v>251</v>
      </c>
      <c r="Q4" s="125" t="s">
        <v>252</v>
      </c>
      <c r="R4" s="125" t="s">
        <v>253</v>
      </c>
      <c r="S4" s="125" t="s">
        <v>254</v>
      </c>
      <c r="T4" s="125" t="s">
        <v>255</v>
      </c>
      <c r="U4" s="125" t="s">
        <v>256</v>
      </c>
      <c r="V4" s="125" t="s">
        <v>257</v>
      </c>
      <c r="W4" s="125" t="s">
        <v>258</v>
      </c>
      <c r="X4" s="125" t="s">
        <v>259</v>
      </c>
      <c r="Y4" s="125" t="s">
        <v>260</v>
      </c>
      <c r="Z4" s="125" t="s">
        <v>261</v>
      </c>
      <c r="AA4" s="125" t="s">
        <v>263</v>
      </c>
      <c r="AB4" s="125" t="s">
        <v>264</v>
      </c>
      <c r="AC4" s="125" t="s">
        <v>265</v>
      </c>
      <c r="AD4" s="125" t="s">
        <v>267</v>
      </c>
      <c r="AE4" s="125" t="s">
        <v>269</v>
      </c>
      <c r="AF4" s="125" t="s">
        <v>270</v>
      </c>
      <c r="AG4" s="125" t="s">
        <v>271</v>
      </c>
      <c r="AH4" s="125" t="s">
        <v>273</v>
      </c>
      <c r="AI4" s="125" t="s">
        <v>275</v>
      </c>
      <c r="AJ4" s="125" t="s">
        <v>276</v>
      </c>
      <c r="AK4" s="125" t="s">
        <v>277</v>
      </c>
      <c r="AL4" s="125" t="s">
        <v>279</v>
      </c>
      <c r="AM4" s="125" t="s">
        <v>281</v>
      </c>
      <c r="AN4" s="125" t="s">
        <v>282</v>
      </c>
      <c r="AO4" s="125" t="s">
        <v>283</v>
      </c>
      <c r="AP4" s="125" t="s">
        <v>284</v>
      </c>
      <c r="AQ4" s="125" t="s">
        <v>285</v>
      </c>
      <c r="AR4" s="125" t="s">
        <v>291</v>
      </c>
      <c r="AS4" s="125" t="s">
        <v>292</v>
      </c>
      <c r="AT4" s="867" t="s">
        <v>110</v>
      </c>
      <c r="AU4" s="867" t="s">
        <v>111</v>
      </c>
    </row>
    <row r="5" spans="2:47" ht="37.5" customHeight="1" x14ac:dyDescent="0.15">
      <c r="B5" s="865"/>
      <c r="C5" s="866"/>
      <c r="D5" s="252" t="s">
        <v>5</v>
      </c>
      <c r="E5" s="252" t="s">
        <v>7</v>
      </c>
      <c r="F5" s="252" t="s">
        <v>392</v>
      </c>
      <c r="G5" s="252" t="s">
        <v>242</v>
      </c>
      <c r="H5" s="252" t="s">
        <v>393</v>
      </c>
      <c r="I5" s="252" t="s">
        <v>394</v>
      </c>
      <c r="J5" s="252" t="s">
        <v>395</v>
      </c>
      <c r="K5" s="252" t="s">
        <v>396</v>
      </c>
      <c r="L5" s="252" t="s">
        <v>397</v>
      </c>
      <c r="M5" s="252" t="s">
        <v>398</v>
      </c>
      <c r="N5" s="252" t="s">
        <v>10</v>
      </c>
      <c r="O5" s="252" t="s">
        <v>399</v>
      </c>
      <c r="P5" s="252" t="s">
        <v>400</v>
      </c>
      <c r="Q5" s="252" t="s">
        <v>401</v>
      </c>
      <c r="R5" s="252" t="s">
        <v>402</v>
      </c>
      <c r="S5" s="252" t="s">
        <v>403</v>
      </c>
      <c r="T5" s="252" t="s">
        <v>404</v>
      </c>
      <c r="U5" s="252" t="s">
        <v>405</v>
      </c>
      <c r="V5" s="252" t="s">
        <v>406</v>
      </c>
      <c r="W5" s="252" t="s">
        <v>407</v>
      </c>
      <c r="X5" s="252" t="s">
        <v>408</v>
      </c>
      <c r="Y5" s="252" t="s">
        <v>409</v>
      </c>
      <c r="Z5" s="252" t="s">
        <v>262</v>
      </c>
      <c r="AA5" s="252" t="s">
        <v>410</v>
      </c>
      <c r="AB5" s="252" t="s">
        <v>531</v>
      </c>
      <c r="AC5" s="252" t="s">
        <v>266</v>
      </c>
      <c r="AD5" s="252" t="s">
        <v>268</v>
      </c>
      <c r="AE5" s="252" t="s">
        <v>411</v>
      </c>
      <c r="AF5" s="252" t="s">
        <v>412</v>
      </c>
      <c r="AG5" s="252" t="s">
        <v>272</v>
      </c>
      <c r="AH5" s="252" t="s">
        <v>413</v>
      </c>
      <c r="AI5" s="252" t="s">
        <v>414</v>
      </c>
      <c r="AJ5" s="252" t="s">
        <v>415</v>
      </c>
      <c r="AK5" s="252" t="s">
        <v>416</v>
      </c>
      <c r="AL5" s="252" t="s">
        <v>417</v>
      </c>
      <c r="AM5" s="252" t="s">
        <v>418</v>
      </c>
      <c r="AN5" s="252" t="s">
        <v>419</v>
      </c>
      <c r="AO5" s="252" t="s">
        <v>3</v>
      </c>
      <c r="AP5" s="252" t="s">
        <v>4</v>
      </c>
      <c r="AQ5" s="252" t="s">
        <v>480</v>
      </c>
      <c r="AR5" s="252" t="s">
        <v>422</v>
      </c>
      <c r="AS5" s="252" t="s">
        <v>423</v>
      </c>
      <c r="AT5" s="868"/>
      <c r="AU5" s="868"/>
    </row>
    <row r="6" spans="2:47" ht="15.75" customHeight="1" x14ac:dyDescent="0.15">
      <c r="B6" s="253" t="s">
        <v>238</v>
      </c>
      <c r="C6" s="254" t="s">
        <v>391</v>
      </c>
      <c r="D6" s="255">
        <v>1.0754823272523846</v>
      </c>
      <c r="E6" s="255">
        <v>3.8965981790426932E-3</v>
      </c>
      <c r="F6" s="255">
        <v>4.2482197094711677E-5</v>
      </c>
      <c r="G6" s="255">
        <v>0.11498054373035357</v>
      </c>
      <c r="H6" s="255">
        <v>4.4834019088272978E-3</v>
      </c>
      <c r="I6" s="255">
        <v>2.6080632510446088E-2</v>
      </c>
      <c r="J6" s="255">
        <v>4.2813509769023069E-4</v>
      </c>
      <c r="K6" s="255">
        <v>2.0933348639981252E-5</v>
      </c>
      <c r="L6" s="255">
        <v>3.3801490085642497E-4</v>
      </c>
      <c r="M6" s="255">
        <v>6.9963317471689543E-5</v>
      </c>
      <c r="N6" s="255">
        <v>1.94346558075214E-4</v>
      </c>
      <c r="O6" s="255">
        <v>2.0504318218866075E-5</v>
      </c>
      <c r="P6" s="255">
        <v>2.5354856744184878E-5</v>
      </c>
      <c r="Q6" s="255">
        <v>2.0493293300353939E-5</v>
      </c>
      <c r="R6" s="255">
        <v>1.5967902826594868E-5</v>
      </c>
      <c r="S6" s="255">
        <v>1.6906352490099979E-5</v>
      </c>
      <c r="T6" s="255">
        <v>2.3350363322793304E-5</v>
      </c>
      <c r="U6" s="255">
        <v>2.5735685030836655E-5</v>
      </c>
      <c r="V6" s="255">
        <v>3.0213094781133974E-5</v>
      </c>
      <c r="W6" s="255">
        <v>2.6914493177466476E-5</v>
      </c>
      <c r="X6" s="255">
        <v>1.4965536912807688E-5</v>
      </c>
      <c r="Y6" s="255">
        <v>3.7957018127690724E-5</v>
      </c>
      <c r="Z6" s="255">
        <v>1.5596670029897381E-3</v>
      </c>
      <c r="AA6" s="255">
        <v>6.5426686265728222E-4</v>
      </c>
      <c r="AB6" s="255">
        <v>3.8945883787294576E-5</v>
      </c>
      <c r="AC6" s="255">
        <v>7.5246337584717021E-5</v>
      </c>
      <c r="AD6" s="255">
        <v>3.6261470936099766E-5</v>
      </c>
      <c r="AE6" s="255">
        <v>1.3638432850857283E-4</v>
      </c>
      <c r="AF6" s="255">
        <v>4.1344321813494848E-5</v>
      </c>
      <c r="AG6" s="255">
        <v>1.988608501983092E-5</v>
      </c>
      <c r="AH6" s="255">
        <v>1.015555130299058E-4</v>
      </c>
      <c r="AI6" s="255">
        <v>1.9242879507642985E-4</v>
      </c>
      <c r="AJ6" s="255">
        <v>5.9562303380249813E-5</v>
      </c>
      <c r="AK6" s="255">
        <v>1.0483674183299643E-3</v>
      </c>
      <c r="AL6" s="255">
        <v>1.3941241626557873E-3</v>
      </c>
      <c r="AM6" s="255">
        <v>1.2760992316306558E-3</v>
      </c>
      <c r="AN6" s="256">
        <v>4.6273186416352687E-5</v>
      </c>
      <c r="AO6" s="256">
        <v>1.4278468858006505E-2</v>
      </c>
      <c r="AP6" s="256">
        <v>1.4766042489315151E-2</v>
      </c>
      <c r="AQ6" s="256">
        <v>2.3109693793170682E-3</v>
      </c>
      <c r="AR6" s="256">
        <v>9.5653572328230406E-4</v>
      </c>
      <c r="AS6" s="256">
        <v>1.6758895352934325E-4</v>
      </c>
      <c r="AT6" s="256">
        <v>1.2654357602230826</v>
      </c>
      <c r="AU6" s="237">
        <v>0.97055767376235935</v>
      </c>
    </row>
    <row r="7" spans="2:47" ht="15.75" customHeight="1" x14ac:dyDescent="0.15">
      <c r="B7" s="337" t="s">
        <v>239</v>
      </c>
      <c r="C7" s="338" t="s">
        <v>7</v>
      </c>
      <c r="D7" s="339">
        <v>1.6122861403213423E-3</v>
      </c>
      <c r="E7" s="339">
        <v>1.0234845861798554</v>
      </c>
      <c r="F7" s="339">
        <v>4.3081883573288755E-6</v>
      </c>
      <c r="G7" s="339">
        <v>4.6883347813699058E-2</v>
      </c>
      <c r="H7" s="339">
        <v>1.7314382404666015E-5</v>
      </c>
      <c r="I7" s="339">
        <v>5.2236606691480304E-5</v>
      </c>
      <c r="J7" s="339">
        <v>8.2512092255004321E-5</v>
      </c>
      <c r="K7" s="339">
        <v>2.2631212313934079E-6</v>
      </c>
      <c r="L7" s="339">
        <v>2.31974338044402E-6</v>
      </c>
      <c r="M7" s="339">
        <v>7.6405494329052848E-6</v>
      </c>
      <c r="N7" s="339">
        <v>1.4153018967756234E-5</v>
      </c>
      <c r="O7" s="339">
        <v>2.0892168853906499E-6</v>
      </c>
      <c r="P7" s="339">
        <v>1.7872795289215372E-6</v>
      </c>
      <c r="Q7" s="339">
        <v>1.3467519895157895E-6</v>
      </c>
      <c r="R7" s="339">
        <v>1.4888261327638462E-6</v>
      </c>
      <c r="S7" s="339">
        <v>1.4484835786603733E-6</v>
      </c>
      <c r="T7" s="339">
        <v>2.0151674422847844E-6</v>
      </c>
      <c r="U7" s="339">
        <v>1.444598578064397E-6</v>
      </c>
      <c r="V7" s="339">
        <v>1.6198816534810781E-6</v>
      </c>
      <c r="W7" s="339">
        <v>2.0020643058981949E-6</v>
      </c>
      <c r="X7" s="339">
        <v>8.8234867036683912E-7</v>
      </c>
      <c r="Y7" s="339">
        <v>1.4722466899502068E-6</v>
      </c>
      <c r="Z7" s="339">
        <v>3.8306644580449873E-4</v>
      </c>
      <c r="AA7" s="339">
        <v>3.8786399988031897E-6</v>
      </c>
      <c r="AB7" s="339">
        <v>2.1488277866900009E-6</v>
      </c>
      <c r="AC7" s="339">
        <v>3.246097655686127E-6</v>
      </c>
      <c r="AD7" s="339">
        <v>2.6034518786131386E-6</v>
      </c>
      <c r="AE7" s="339">
        <v>5.2407214447267203E-6</v>
      </c>
      <c r="AF7" s="339">
        <v>4.4083925224788021E-6</v>
      </c>
      <c r="AG7" s="339">
        <v>7.1969732137140054E-7</v>
      </c>
      <c r="AH7" s="339">
        <v>1.2038707388163161E-5</v>
      </c>
      <c r="AI7" s="339">
        <v>5.130985237595429E-5</v>
      </c>
      <c r="AJ7" s="339">
        <v>1.4427676012705791E-5</v>
      </c>
      <c r="AK7" s="339">
        <v>1.4810242677769698E-4</v>
      </c>
      <c r="AL7" s="339">
        <v>3.3330742336692667E-4</v>
      </c>
      <c r="AM7" s="339">
        <v>2.8467682741823824E-5</v>
      </c>
      <c r="AN7" s="340">
        <v>5.3851543760603539E-6</v>
      </c>
      <c r="AO7" s="340">
        <v>4.5011146934812217E-3</v>
      </c>
      <c r="AP7" s="340">
        <v>5.1428066802448004E-3</v>
      </c>
      <c r="AQ7" s="340">
        <v>2.6044214359246311E-4</v>
      </c>
      <c r="AR7" s="340">
        <v>1.2139510034494328E-5</v>
      </c>
      <c r="AS7" s="340">
        <v>5.7134620105951064E-5</v>
      </c>
      <c r="AT7" s="340">
        <v>1.083152553546963</v>
      </c>
      <c r="AU7" s="318">
        <v>0.8307509995726482</v>
      </c>
    </row>
    <row r="8" spans="2:47" ht="15.75" customHeight="1" x14ac:dyDescent="0.15">
      <c r="B8" s="257" t="s">
        <v>240</v>
      </c>
      <c r="C8" s="258" t="s">
        <v>392</v>
      </c>
      <c r="D8" s="259">
        <v>7.9637482819490033E-5</v>
      </c>
      <c r="E8" s="259">
        <v>4.6884732991221004E-5</v>
      </c>
      <c r="F8" s="259">
        <v>1.0001033597224489</v>
      </c>
      <c r="G8" s="259">
        <v>8.779227095039251E-5</v>
      </c>
      <c r="H8" s="259">
        <v>1.0994299821216615E-4</v>
      </c>
      <c r="I8" s="259">
        <v>1.0128341871643937E-4</v>
      </c>
      <c r="J8" s="259">
        <v>1.448621770036255E-3</v>
      </c>
      <c r="K8" s="259">
        <v>1.623082456999109E-3</v>
      </c>
      <c r="L8" s="259">
        <v>1.469812833725996E-4</v>
      </c>
      <c r="M8" s="259">
        <v>1.0547348579281505E-3</v>
      </c>
      <c r="N8" s="259">
        <v>1.3131039023289552E-3</v>
      </c>
      <c r="O8" s="259">
        <v>3.0389628907811551E-4</v>
      </c>
      <c r="P8" s="259">
        <v>1.3482441028941079E-3</v>
      </c>
      <c r="Q8" s="259">
        <v>1.0150795978436235E-4</v>
      </c>
      <c r="R8" s="259">
        <v>5.9398642122862731E-5</v>
      </c>
      <c r="S8" s="259">
        <v>6.2488964070073693E-5</v>
      </c>
      <c r="T8" s="259">
        <v>4.0404678486480894E-5</v>
      </c>
      <c r="U8" s="259">
        <v>1.8953990593634234E-4</v>
      </c>
      <c r="V8" s="259">
        <v>9.3218036227889816E-5</v>
      </c>
      <c r="W8" s="259">
        <v>6.8293057739444388E-5</v>
      </c>
      <c r="X8" s="259">
        <v>7.8498664179848929E-5</v>
      </c>
      <c r="Y8" s="259">
        <v>9.7610493580027797E-5</v>
      </c>
      <c r="Z8" s="259">
        <v>1.3576784065063785E-4</v>
      </c>
      <c r="AA8" s="259">
        <v>9.7031283753846971E-5</v>
      </c>
      <c r="AB8" s="259">
        <v>5.107798730935538E-3</v>
      </c>
      <c r="AC8" s="259">
        <v>2.764345685214273E-4</v>
      </c>
      <c r="AD8" s="259">
        <v>3.4205990985673263E-4</v>
      </c>
      <c r="AE8" s="259">
        <v>1.4062035668976051E-4</v>
      </c>
      <c r="AF8" s="259">
        <v>3.6816531668876691E-5</v>
      </c>
      <c r="AG8" s="259">
        <v>1.5523084914761126E-5</v>
      </c>
      <c r="AH8" s="259">
        <v>5.3404239577149798E-5</v>
      </c>
      <c r="AI8" s="259">
        <v>6.0863910366203093E-5</v>
      </c>
      <c r="AJ8" s="259">
        <v>6.9360322724649156E-5</v>
      </c>
      <c r="AK8" s="259">
        <v>9.0319191505718171E-5</v>
      </c>
      <c r="AL8" s="259">
        <v>7.9524441576984999E-5</v>
      </c>
      <c r="AM8" s="259">
        <v>3.4646000164131079E-5</v>
      </c>
      <c r="AN8" s="260">
        <v>3.9334763852435087E-5</v>
      </c>
      <c r="AO8" s="260">
        <v>3.1828777754893691E-4</v>
      </c>
      <c r="AP8" s="260">
        <v>1.7218748090571371E-4</v>
      </c>
      <c r="AQ8" s="260">
        <v>1.25440285307951E-4</v>
      </c>
      <c r="AR8" s="260">
        <v>4.1988306499519272E-5</v>
      </c>
      <c r="AS8" s="260">
        <v>3.6436248529013092E-5</v>
      </c>
      <c r="AT8" s="260">
        <v>1.015832370966453</v>
      </c>
      <c r="AU8" s="240">
        <v>0.77911809819875411</v>
      </c>
    </row>
    <row r="9" spans="2:47" ht="15.75" customHeight="1" x14ac:dyDescent="0.15">
      <c r="B9" s="337" t="s">
        <v>241</v>
      </c>
      <c r="C9" s="338" t="s">
        <v>242</v>
      </c>
      <c r="D9" s="339">
        <v>3.6362548289779306E-2</v>
      </c>
      <c r="E9" s="339">
        <v>3.4060469540184365E-2</v>
      </c>
      <c r="F9" s="339">
        <v>4.3726858084496817E-5</v>
      </c>
      <c r="G9" s="339">
        <v>1.0581381252348412</v>
      </c>
      <c r="H9" s="339">
        <v>3.5040282031624189E-4</v>
      </c>
      <c r="I9" s="339">
        <v>1.1499058313533194E-3</v>
      </c>
      <c r="J9" s="339">
        <v>1.5908397017500486E-3</v>
      </c>
      <c r="K9" s="339">
        <v>3.5076344385434823E-5</v>
      </c>
      <c r="L9" s="339">
        <v>3.3988985301616583E-5</v>
      </c>
      <c r="M9" s="339">
        <v>1.3962621623065551E-4</v>
      </c>
      <c r="N9" s="339">
        <v>2.7233478677066159E-4</v>
      </c>
      <c r="O9" s="339">
        <v>2.7236229367947183E-5</v>
      </c>
      <c r="P9" s="339">
        <v>1.3827836302149488E-5</v>
      </c>
      <c r="Q9" s="339">
        <v>1.7067915347233792E-5</v>
      </c>
      <c r="R9" s="339">
        <v>2.1534029975115025E-5</v>
      </c>
      <c r="S9" s="339">
        <v>1.7476646039570358E-5</v>
      </c>
      <c r="T9" s="339">
        <v>2.0210157095175347E-5</v>
      </c>
      <c r="U9" s="339">
        <v>1.5720005726636428E-5</v>
      </c>
      <c r="V9" s="339">
        <v>1.8732670841857111E-5</v>
      </c>
      <c r="W9" s="339">
        <v>1.6490850912018753E-5</v>
      </c>
      <c r="X9" s="339">
        <v>1.0128656066805876E-5</v>
      </c>
      <c r="Y9" s="339">
        <v>1.8253779404262436E-5</v>
      </c>
      <c r="Z9" s="339">
        <v>4.9630735367723472E-4</v>
      </c>
      <c r="AA9" s="339">
        <v>6.3585757820377572E-5</v>
      </c>
      <c r="AB9" s="339">
        <v>1.9768667308880545E-5</v>
      </c>
      <c r="AC9" s="339">
        <v>3.8829186956346302E-5</v>
      </c>
      <c r="AD9" s="339">
        <v>2.8110069132023962E-5</v>
      </c>
      <c r="AE9" s="339">
        <v>7.6753379541341974E-5</v>
      </c>
      <c r="AF9" s="339">
        <v>4.1631193773965767E-5</v>
      </c>
      <c r="AG9" s="339">
        <v>8.4843816807547615E-6</v>
      </c>
      <c r="AH9" s="339">
        <v>1.1736030979887598E-4</v>
      </c>
      <c r="AI9" s="339">
        <v>4.8692246283548856E-4</v>
      </c>
      <c r="AJ9" s="339">
        <v>2.2802987817066662E-4</v>
      </c>
      <c r="AK9" s="339">
        <v>1.955330634873762E-3</v>
      </c>
      <c r="AL9" s="339">
        <v>2.7284585054897707E-3</v>
      </c>
      <c r="AM9" s="339">
        <v>5.4285174477200309E-4</v>
      </c>
      <c r="AN9" s="340">
        <v>5.2530213177507873E-5</v>
      </c>
      <c r="AO9" s="340">
        <v>2.8656968071193351E-2</v>
      </c>
      <c r="AP9" s="340">
        <v>4.8923640821847761E-2</v>
      </c>
      <c r="AQ9" s="340">
        <v>2.0743344451191882E-3</v>
      </c>
      <c r="AR9" s="340">
        <v>7.2440358784455316E-5</v>
      </c>
      <c r="AS9" s="340">
        <v>1.2168877419043017E-3</v>
      </c>
      <c r="AT9" s="340">
        <v>1.2202029485639347</v>
      </c>
      <c r="AU9" s="318">
        <v>0.93586523512454645</v>
      </c>
    </row>
    <row r="10" spans="2:47" ht="15.75" customHeight="1" x14ac:dyDescent="0.15">
      <c r="B10" s="257" t="s">
        <v>243</v>
      </c>
      <c r="C10" s="258" t="s">
        <v>393</v>
      </c>
      <c r="D10" s="259">
        <v>1.585020906744165E-4</v>
      </c>
      <c r="E10" s="259">
        <v>8.3983475982992405E-4</v>
      </c>
      <c r="F10" s="259">
        <v>1.4400666571057154E-4</v>
      </c>
      <c r="G10" s="259">
        <v>1.0821205501973646E-4</v>
      </c>
      <c r="H10" s="259">
        <v>1.0079809881520434</v>
      </c>
      <c r="I10" s="259">
        <v>1.2038171441838218E-4</v>
      </c>
      <c r="J10" s="259">
        <v>7.1881594551071785E-5</v>
      </c>
      <c r="K10" s="259">
        <v>3.6204414273984808E-5</v>
      </c>
      <c r="L10" s="259">
        <v>7.3551415288874986E-5</v>
      </c>
      <c r="M10" s="259">
        <v>8.3103439006898631E-5</v>
      </c>
      <c r="N10" s="259">
        <v>1.8973050329615959E-4</v>
      </c>
      <c r="O10" s="259">
        <v>4.2682140314963413E-5</v>
      </c>
      <c r="P10" s="259">
        <v>9.8393889943975397E-5</v>
      </c>
      <c r="Q10" s="259">
        <v>4.8390240053272476E-5</v>
      </c>
      <c r="R10" s="259">
        <v>4.2954288085642129E-5</v>
      </c>
      <c r="S10" s="259">
        <v>8.6621822854184946E-5</v>
      </c>
      <c r="T10" s="259">
        <v>1.0370768809907813E-4</v>
      </c>
      <c r="U10" s="259">
        <v>1.6136178352993993E-4</v>
      </c>
      <c r="V10" s="259">
        <v>7.2627190889082679E-5</v>
      </c>
      <c r="W10" s="259">
        <v>8.4889820720318549E-5</v>
      </c>
      <c r="X10" s="259">
        <v>5.9515041127749781E-5</v>
      </c>
      <c r="Y10" s="259">
        <v>1.8281818110750634E-4</v>
      </c>
      <c r="Z10" s="259">
        <v>1.4233839907978717E-4</v>
      </c>
      <c r="AA10" s="259">
        <v>1.5260846613765719E-4</v>
      </c>
      <c r="AB10" s="259">
        <v>2.1783357998222976E-5</v>
      </c>
      <c r="AC10" s="259">
        <v>6.634998225799079E-5</v>
      </c>
      <c r="AD10" s="259">
        <v>1.2390499734711414E-4</v>
      </c>
      <c r="AE10" s="259">
        <v>1.811589773404023E-4</v>
      </c>
      <c r="AF10" s="259">
        <v>7.3470883866695897E-5</v>
      </c>
      <c r="AG10" s="259">
        <v>9.3627492487542728E-6</v>
      </c>
      <c r="AH10" s="259">
        <v>1.0400164987948505E-4</v>
      </c>
      <c r="AI10" s="259">
        <v>4.9135613792842286E-5</v>
      </c>
      <c r="AJ10" s="259">
        <v>1.7788089262232878E-4</v>
      </c>
      <c r="AK10" s="259">
        <v>3.8264281955091787E-5</v>
      </c>
      <c r="AL10" s="259">
        <v>1.5645186562492406E-4</v>
      </c>
      <c r="AM10" s="259">
        <v>9.4349818715673453E-4</v>
      </c>
      <c r="AN10" s="260">
        <v>9.5412805347394757E-5</v>
      </c>
      <c r="AO10" s="260">
        <v>2.7556336881203467E-4</v>
      </c>
      <c r="AP10" s="260">
        <v>1.2974104620674636E-4</v>
      </c>
      <c r="AQ10" s="260">
        <v>2.704627585419999E-4</v>
      </c>
      <c r="AR10" s="260">
        <v>7.960695576472109E-4</v>
      </c>
      <c r="AS10" s="260">
        <v>4.0777708847852024E-5</v>
      </c>
      <c r="AT10" s="260">
        <v>1.01463859644055</v>
      </c>
      <c r="AU10" s="240">
        <v>0.77820250290480342</v>
      </c>
    </row>
    <row r="11" spans="2:47" ht="15.75" customHeight="1" x14ac:dyDescent="0.15">
      <c r="B11" s="337" t="s">
        <v>244</v>
      </c>
      <c r="C11" s="338" t="s">
        <v>394</v>
      </c>
      <c r="D11" s="339">
        <v>3.1383745939035676E-3</v>
      </c>
      <c r="E11" s="339">
        <v>4.7965879960660385E-4</v>
      </c>
      <c r="F11" s="339">
        <v>2.8364863229485689E-4</v>
      </c>
      <c r="G11" s="339">
        <v>1.6509901412617789E-3</v>
      </c>
      <c r="H11" s="339">
        <v>6.1737929728108239E-4</v>
      </c>
      <c r="I11" s="339">
        <v>1.0198989568629782</v>
      </c>
      <c r="J11" s="339">
        <v>2.5359495058088922E-3</v>
      </c>
      <c r="K11" s="339">
        <v>1.6554693833539284E-4</v>
      </c>
      <c r="L11" s="339">
        <v>5.6473744050920881E-4</v>
      </c>
      <c r="M11" s="339">
        <v>1.3259921126105947E-3</v>
      </c>
      <c r="N11" s="339">
        <v>5.4544062224858589E-3</v>
      </c>
      <c r="O11" s="339">
        <v>1.9093791003509694E-4</v>
      </c>
      <c r="P11" s="339">
        <v>3.4975353295009222E-4</v>
      </c>
      <c r="Q11" s="339">
        <v>3.3564390615776623E-4</v>
      </c>
      <c r="R11" s="339">
        <v>1.3751540233085694E-4</v>
      </c>
      <c r="S11" s="339">
        <v>1.8347303577141323E-4</v>
      </c>
      <c r="T11" s="339">
        <v>2.5935874946232597E-4</v>
      </c>
      <c r="U11" s="339">
        <v>4.1769299074228801E-4</v>
      </c>
      <c r="V11" s="339">
        <v>6.0686352510133494E-4</v>
      </c>
      <c r="W11" s="339">
        <v>4.6767664175443951E-4</v>
      </c>
      <c r="X11" s="339">
        <v>2.1473853652217184E-4</v>
      </c>
      <c r="Y11" s="339">
        <v>8.5989450515835573E-4</v>
      </c>
      <c r="Z11" s="339">
        <v>5.7928028259226216E-3</v>
      </c>
      <c r="AA11" s="339">
        <v>2.6925331224802187E-3</v>
      </c>
      <c r="AB11" s="339">
        <v>5.902361836419498E-4</v>
      </c>
      <c r="AC11" s="339">
        <v>5.8525613143749916E-4</v>
      </c>
      <c r="AD11" s="339">
        <v>6.1786354577075223E-4</v>
      </c>
      <c r="AE11" s="339">
        <v>8.0063009002904692E-4</v>
      </c>
      <c r="AF11" s="339">
        <v>6.5552395154542956E-4</v>
      </c>
      <c r="AG11" s="339">
        <v>1.3625912988838028E-4</v>
      </c>
      <c r="AH11" s="339">
        <v>4.1081941704230123E-4</v>
      </c>
      <c r="AI11" s="339">
        <v>1.118100613004132E-3</v>
      </c>
      <c r="AJ11" s="339">
        <v>3.2470106387145808E-4</v>
      </c>
      <c r="AK11" s="339">
        <v>8.0943595687991976E-4</v>
      </c>
      <c r="AL11" s="339">
        <v>7.2104155187815175E-4</v>
      </c>
      <c r="AM11" s="339">
        <v>1.8663061142981435E-3</v>
      </c>
      <c r="AN11" s="340">
        <v>5.99901639195309E-4</v>
      </c>
      <c r="AO11" s="340">
        <v>6.972315806521096E-4</v>
      </c>
      <c r="AP11" s="340">
        <v>7.8853359378451158E-4</v>
      </c>
      <c r="AQ11" s="340">
        <v>4.7575321478696294E-4</v>
      </c>
      <c r="AR11" s="340">
        <v>3.4931961998561328E-2</v>
      </c>
      <c r="AS11" s="340">
        <v>2.1763234290175847E-4</v>
      </c>
      <c r="AT11" s="340">
        <v>1.0949717133506336</v>
      </c>
      <c r="AU11" s="318">
        <v>0.83981600042488735</v>
      </c>
    </row>
    <row r="12" spans="2:47" ht="15.75" customHeight="1" x14ac:dyDescent="0.15">
      <c r="B12" s="257" t="s">
        <v>245</v>
      </c>
      <c r="C12" s="258" t="s">
        <v>395</v>
      </c>
      <c r="D12" s="259">
        <v>1.0385416997911352E-3</v>
      </c>
      <c r="E12" s="259">
        <v>2.6190728936426787E-4</v>
      </c>
      <c r="F12" s="259">
        <v>6.9799005275144024E-5</v>
      </c>
      <c r="G12" s="259">
        <v>3.160856606228138E-4</v>
      </c>
      <c r="H12" s="259">
        <v>1.8010055922990605E-3</v>
      </c>
      <c r="I12" s="259">
        <v>5.1019191318424579E-4</v>
      </c>
      <c r="J12" s="259">
        <v>1.0036723526191802</v>
      </c>
      <c r="K12" s="259">
        <v>6.6185178788678411E-4</v>
      </c>
      <c r="L12" s="259">
        <v>3.0788098142165454E-3</v>
      </c>
      <c r="M12" s="259">
        <v>4.5074672572775119E-4</v>
      </c>
      <c r="N12" s="259">
        <v>3.9474151726158794E-4</v>
      </c>
      <c r="O12" s="259">
        <v>7.2003063036081869E-5</v>
      </c>
      <c r="P12" s="259">
        <v>1.0349587800865837E-4</v>
      </c>
      <c r="Q12" s="259">
        <v>2.4157108242560025E-4</v>
      </c>
      <c r="R12" s="259">
        <v>6.0336067577629751E-5</v>
      </c>
      <c r="S12" s="259">
        <v>8.8071912631026555E-5</v>
      </c>
      <c r="T12" s="259">
        <v>1.3264382876947991E-3</v>
      </c>
      <c r="U12" s="259">
        <v>3.1837018762298491E-4</v>
      </c>
      <c r="V12" s="259">
        <v>1.5340571822287412E-4</v>
      </c>
      <c r="W12" s="259">
        <v>2.7325141099438356E-4</v>
      </c>
      <c r="X12" s="259">
        <v>3.1636656059028627E-4</v>
      </c>
      <c r="Y12" s="259">
        <v>4.8132293193851346E-4</v>
      </c>
      <c r="Z12" s="259">
        <v>6.3292942399583146E-4</v>
      </c>
      <c r="AA12" s="259">
        <v>1.0975623254321008E-4</v>
      </c>
      <c r="AB12" s="259">
        <v>2.9034640941931111E-5</v>
      </c>
      <c r="AC12" s="259">
        <v>1.8819076675740374E-4</v>
      </c>
      <c r="AD12" s="259">
        <v>3.1142459177774636E-4</v>
      </c>
      <c r="AE12" s="259">
        <v>1.3650805390578818E-5</v>
      </c>
      <c r="AF12" s="259">
        <v>1.7074519587068919E-5</v>
      </c>
      <c r="AG12" s="259">
        <v>5.2340217227498334E-6</v>
      </c>
      <c r="AH12" s="259">
        <v>3.0924481823786799E-5</v>
      </c>
      <c r="AI12" s="259">
        <v>3.7145001301503817E-5</v>
      </c>
      <c r="AJ12" s="259">
        <v>3.755907244745349E-5</v>
      </c>
      <c r="AK12" s="259">
        <v>1.2887621239121924E-4</v>
      </c>
      <c r="AL12" s="259">
        <v>2.8716686069378636E-3</v>
      </c>
      <c r="AM12" s="259">
        <v>6.5391123133592377E-5</v>
      </c>
      <c r="AN12" s="260">
        <v>9.1719712550161555E-5</v>
      </c>
      <c r="AO12" s="260">
        <v>1.3710681732558198E-4</v>
      </c>
      <c r="AP12" s="260">
        <v>9.2019746346462457E-5</v>
      </c>
      <c r="AQ12" s="260">
        <v>4.9181107130096837E-4</v>
      </c>
      <c r="AR12" s="260">
        <v>2.2411941673000898E-4</v>
      </c>
      <c r="AS12" s="260">
        <v>8.4658007154803105E-5</v>
      </c>
      <c r="AT12" s="260">
        <v>1.0212909609977119</v>
      </c>
      <c r="AU12" s="240">
        <v>0.78330470063981927</v>
      </c>
    </row>
    <row r="13" spans="2:47" ht="15.75" customHeight="1" x14ac:dyDescent="0.15">
      <c r="B13" s="337" t="s">
        <v>246</v>
      </c>
      <c r="C13" s="338" t="s">
        <v>396</v>
      </c>
      <c r="D13" s="339">
        <v>6.1451352326472974E-4</v>
      </c>
      <c r="E13" s="339">
        <v>1.4863525721431315E-3</v>
      </c>
      <c r="F13" s="339">
        <v>1.7465425896794993E-3</v>
      </c>
      <c r="G13" s="339">
        <v>3.6601312950599636E-4</v>
      </c>
      <c r="H13" s="339">
        <v>2.1944996061016594E-4</v>
      </c>
      <c r="I13" s="339">
        <v>2.9182101506673052E-4</v>
      </c>
      <c r="J13" s="339">
        <v>6.194235867618479E-4</v>
      </c>
      <c r="K13" s="339">
        <v>1.0072115551512095</v>
      </c>
      <c r="L13" s="339">
        <v>1.5196006846133998E-4</v>
      </c>
      <c r="M13" s="339">
        <v>8.336827047199215E-4</v>
      </c>
      <c r="N13" s="339">
        <v>1.2815340260625791E-3</v>
      </c>
      <c r="O13" s="339">
        <v>5.540506216145638E-4</v>
      </c>
      <c r="P13" s="339">
        <v>3.4615385626998561E-4</v>
      </c>
      <c r="Q13" s="339">
        <v>2.6202508626390296E-4</v>
      </c>
      <c r="R13" s="339">
        <v>1.3657655542747738E-4</v>
      </c>
      <c r="S13" s="339">
        <v>1.1841988824035649E-4</v>
      </c>
      <c r="T13" s="339">
        <v>1.9454916817019332E-4</v>
      </c>
      <c r="U13" s="339">
        <v>1.8070971139810959E-4</v>
      </c>
      <c r="V13" s="339">
        <v>1.4568163215126373E-4</v>
      </c>
      <c r="W13" s="339">
        <v>1.0878429116480801E-4</v>
      </c>
      <c r="X13" s="339">
        <v>1.547374790073672E-4</v>
      </c>
      <c r="Y13" s="339">
        <v>1.9957457460008206E-4</v>
      </c>
      <c r="Z13" s="339">
        <v>7.0142348921414224E-4</v>
      </c>
      <c r="AA13" s="339">
        <v>6.1237572194991399E-4</v>
      </c>
      <c r="AB13" s="339">
        <v>1.4800354579987132E-3</v>
      </c>
      <c r="AC13" s="339">
        <v>5.113214364856262E-4</v>
      </c>
      <c r="AD13" s="339">
        <v>7.4447961096366045E-4</v>
      </c>
      <c r="AE13" s="339">
        <v>2.9302013708177899E-4</v>
      </c>
      <c r="AF13" s="339">
        <v>1.7516925978209021E-4</v>
      </c>
      <c r="AG13" s="339">
        <v>4.031761699413623E-5</v>
      </c>
      <c r="AH13" s="339">
        <v>3.9969404260607388E-3</v>
      </c>
      <c r="AI13" s="339">
        <v>1.6912945235170548E-4</v>
      </c>
      <c r="AJ13" s="339">
        <v>4.362334047006145E-4</v>
      </c>
      <c r="AK13" s="339">
        <v>2.5096807069516615E-4</v>
      </c>
      <c r="AL13" s="339">
        <v>1.7605755852680019E-4</v>
      </c>
      <c r="AM13" s="339">
        <v>2.8494678500727696E-4</v>
      </c>
      <c r="AN13" s="340">
        <v>1.6216327758758494E-4</v>
      </c>
      <c r="AO13" s="340">
        <v>5.5980525966868057E-4</v>
      </c>
      <c r="AP13" s="340">
        <v>3.4763832401766735E-4</v>
      </c>
      <c r="AQ13" s="340">
        <v>3.455755990674135E-4</v>
      </c>
      <c r="AR13" s="340">
        <v>2.7439039120080288E-4</v>
      </c>
      <c r="AS13" s="340">
        <v>5.1641016373610564E-4</v>
      </c>
      <c r="AT13" s="340">
        <v>1.0293025126348847</v>
      </c>
      <c r="AU13" s="318">
        <v>0.78944936097313456</v>
      </c>
    </row>
    <row r="14" spans="2:47" ht="15.75" customHeight="1" x14ac:dyDescent="0.15">
      <c r="B14" s="257" t="s">
        <v>247</v>
      </c>
      <c r="C14" s="258" t="s">
        <v>397</v>
      </c>
      <c r="D14" s="259">
        <v>6.7211928870687069E-4</v>
      </c>
      <c r="E14" s="259">
        <v>8.237301012206078E-4</v>
      </c>
      <c r="F14" s="259">
        <v>2.7351741159204937E-4</v>
      </c>
      <c r="G14" s="259">
        <v>9.7116229358399394E-4</v>
      </c>
      <c r="H14" s="259">
        <v>4.9086328972737915E-4</v>
      </c>
      <c r="I14" s="259">
        <v>9.3946542310711706E-4</v>
      </c>
      <c r="J14" s="259">
        <v>7.748767032495714E-4</v>
      </c>
      <c r="K14" s="259">
        <v>8.0294832987478108E-5</v>
      </c>
      <c r="L14" s="259">
        <v>1.0097629137561317</v>
      </c>
      <c r="M14" s="259">
        <v>3.0958051511864978E-4</v>
      </c>
      <c r="N14" s="259">
        <v>3.2889798198986592E-4</v>
      </c>
      <c r="O14" s="259">
        <v>9.0532029882081327E-5</v>
      </c>
      <c r="P14" s="259">
        <v>2.0440954806010832E-4</v>
      </c>
      <c r="Q14" s="259">
        <v>1.4453032823832094E-4</v>
      </c>
      <c r="R14" s="259">
        <v>2.046047610213781E-4</v>
      </c>
      <c r="S14" s="259">
        <v>1.0412568124391294E-3</v>
      </c>
      <c r="T14" s="259">
        <v>1.1521947911557443E-3</v>
      </c>
      <c r="U14" s="259">
        <v>1.1012669803775999E-3</v>
      </c>
      <c r="V14" s="259">
        <v>1.3053454966954568E-3</v>
      </c>
      <c r="W14" s="259">
        <v>1.38662864172472E-3</v>
      </c>
      <c r="X14" s="259">
        <v>2.2351766989788663E-3</v>
      </c>
      <c r="Y14" s="259">
        <v>8.5752857570007689E-4</v>
      </c>
      <c r="Z14" s="259">
        <v>2.1737231668850728E-3</v>
      </c>
      <c r="AA14" s="259">
        <v>6.8283206000658366E-4</v>
      </c>
      <c r="AB14" s="259">
        <v>7.6810852467238528E-5</v>
      </c>
      <c r="AC14" s="259">
        <v>1.7930354770870455E-3</v>
      </c>
      <c r="AD14" s="259">
        <v>1.0189740346292033E-3</v>
      </c>
      <c r="AE14" s="259">
        <v>3.4342811076405749E-4</v>
      </c>
      <c r="AF14" s="259">
        <v>2.195852813109331E-4</v>
      </c>
      <c r="AG14" s="259">
        <v>6.1213348263206696E-5</v>
      </c>
      <c r="AH14" s="259">
        <v>3.0283337798198937E-4</v>
      </c>
      <c r="AI14" s="259">
        <v>1.8710210988756115E-4</v>
      </c>
      <c r="AJ14" s="259">
        <v>1.7324538778279569E-4</v>
      </c>
      <c r="AK14" s="259">
        <v>2.0933140051804781E-4</v>
      </c>
      <c r="AL14" s="259">
        <v>1.7545323616053701E-4</v>
      </c>
      <c r="AM14" s="259">
        <v>4.5954356029099776E-4</v>
      </c>
      <c r="AN14" s="260">
        <v>5.096928376843962E-4</v>
      </c>
      <c r="AO14" s="260">
        <v>2.5020341235503863E-4</v>
      </c>
      <c r="AP14" s="260">
        <v>2.7399174332013571E-4</v>
      </c>
      <c r="AQ14" s="260">
        <v>2.0497432753051553E-4</v>
      </c>
      <c r="AR14" s="260">
        <v>2.2206621146410211E-3</v>
      </c>
      <c r="AS14" s="260">
        <v>1.6778812053392574E-4</v>
      </c>
      <c r="AT14" s="260">
        <v>1.0366553202217885</v>
      </c>
      <c r="AU14" s="240">
        <v>0.79508878104603464</v>
      </c>
    </row>
    <row r="15" spans="2:47" ht="15.75" customHeight="1" x14ac:dyDescent="0.15">
      <c r="B15" s="337" t="s">
        <v>248</v>
      </c>
      <c r="C15" s="338" t="s">
        <v>398</v>
      </c>
      <c r="D15" s="339">
        <v>1.5035228727741851E-3</v>
      </c>
      <c r="E15" s="339">
        <v>1.4893688971459064E-4</v>
      </c>
      <c r="F15" s="339">
        <v>2.6976508330101657E-4</v>
      </c>
      <c r="G15" s="339">
        <v>7.6103253080839076E-4</v>
      </c>
      <c r="H15" s="339">
        <v>4.4361973050072862E-4</v>
      </c>
      <c r="I15" s="339">
        <v>9.4936436682187264E-4</v>
      </c>
      <c r="J15" s="339">
        <v>2.005713496985864E-3</v>
      </c>
      <c r="K15" s="339">
        <v>1.0966470645101886E-2</v>
      </c>
      <c r="L15" s="339">
        <v>1.4967176344673628E-3</v>
      </c>
      <c r="M15" s="339">
        <v>1.0580982727959583</v>
      </c>
      <c r="N15" s="339">
        <v>9.4290727545583153E-3</v>
      </c>
      <c r="O15" s="339">
        <v>2.3320082442389867E-3</v>
      </c>
      <c r="P15" s="339">
        <v>3.6279172463968431E-3</v>
      </c>
      <c r="Q15" s="339">
        <v>2.65541927819143E-3</v>
      </c>
      <c r="R15" s="339">
        <v>1.5989265824537442E-3</v>
      </c>
      <c r="S15" s="339">
        <v>1.452604543272675E-3</v>
      </c>
      <c r="T15" s="339">
        <v>1.2865223213873178E-3</v>
      </c>
      <c r="U15" s="339">
        <v>6.8041680039968352E-3</v>
      </c>
      <c r="V15" s="339">
        <v>4.0722742130931749E-3</v>
      </c>
      <c r="W15" s="339">
        <v>3.1101827905681318E-3</v>
      </c>
      <c r="X15" s="339">
        <v>1.8654317852612947E-3</v>
      </c>
      <c r="Y15" s="339">
        <v>1.3730674492169503E-3</v>
      </c>
      <c r="Z15" s="339">
        <v>1.9028846702893356E-3</v>
      </c>
      <c r="AA15" s="339">
        <v>2.1151358040444119E-2</v>
      </c>
      <c r="AB15" s="339">
        <v>5.3146015482399118E-4</v>
      </c>
      <c r="AC15" s="339">
        <v>3.3681101185396045E-3</v>
      </c>
      <c r="AD15" s="339">
        <v>3.302214766294081E-4</v>
      </c>
      <c r="AE15" s="339">
        <v>2.5630348321241202E-4</v>
      </c>
      <c r="AF15" s="339">
        <v>1.9512367441594936E-4</v>
      </c>
      <c r="AG15" s="339">
        <v>3.9177158522081133E-4</v>
      </c>
      <c r="AH15" s="339">
        <v>4.2189977399161417E-4</v>
      </c>
      <c r="AI15" s="339">
        <v>2.8001073095058291E-4</v>
      </c>
      <c r="AJ15" s="339">
        <v>3.505933077926012E-4</v>
      </c>
      <c r="AK15" s="339">
        <v>1.1731101889501431E-3</v>
      </c>
      <c r="AL15" s="339">
        <v>3.4541562234394408E-4</v>
      </c>
      <c r="AM15" s="339">
        <v>3.0994466739795156E-4</v>
      </c>
      <c r="AN15" s="340">
        <v>5.756344649164879E-4</v>
      </c>
      <c r="AO15" s="340">
        <v>5.4455179528576183E-4</v>
      </c>
      <c r="AP15" s="340">
        <v>4.7697622808123418E-4</v>
      </c>
      <c r="AQ15" s="340">
        <v>4.7146551642925305E-4</v>
      </c>
      <c r="AR15" s="340">
        <v>2.5963547945905313E-3</v>
      </c>
      <c r="AS15" s="340">
        <v>1.3511335190297259E-3</v>
      </c>
      <c r="AT15" s="340">
        <v>1.1532753350724056</v>
      </c>
      <c r="AU15" s="318">
        <v>0.884533424452977</v>
      </c>
    </row>
    <row r="16" spans="2:47" ht="15.75" customHeight="1" x14ac:dyDescent="0.15">
      <c r="B16" s="257" t="s">
        <v>249</v>
      </c>
      <c r="C16" s="258" t="s">
        <v>10</v>
      </c>
      <c r="D16" s="259">
        <v>4.2369353539558715E-6</v>
      </c>
      <c r="E16" s="259">
        <v>1.2578278343275621E-6</v>
      </c>
      <c r="F16" s="259">
        <v>2.190957136324319E-6</v>
      </c>
      <c r="G16" s="259">
        <v>2.0987010040899402E-6</v>
      </c>
      <c r="H16" s="259">
        <v>1.2758372595057103E-6</v>
      </c>
      <c r="I16" s="259">
        <v>8.3345716721048537E-6</v>
      </c>
      <c r="J16" s="259">
        <v>2.2750414648101742E-6</v>
      </c>
      <c r="K16" s="259">
        <v>2.0847668974472398E-6</v>
      </c>
      <c r="L16" s="259">
        <v>5.1720161876946612E-6</v>
      </c>
      <c r="M16" s="259">
        <v>2.0815394939935916E-6</v>
      </c>
      <c r="N16" s="259">
        <v>1.0002725445067091</v>
      </c>
      <c r="O16" s="259">
        <v>1.8218890532140879E-6</v>
      </c>
      <c r="P16" s="259">
        <v>1.2393067604917821E-6</v>
      </c>
      <c r="Q16" s="259">
        <v>1.8297896027692819E-6</v>
      </c>
      <c r="R16" s="259">
        <v>2.3624265696904858E-6</v>
      </c>
      <c r="S16" s="259">
        <v>6.6390831241401618E-6</v>
      </c>
      <c r="T16" s="259">
        <v>1.6914800527336749E-5</v>
      </c>
      <c r="U16" s="259">
        <v>7.188440029562102E-4</v>
      </c>
      <c r="V16" s="259">
        <v>9.0574503649267898E-5</v>
      </c>
      <c r="W16" s="259">
        <v>9.9416318894132344E-5</v>
      </c>
      <c r="X16" s="259">
        <v>1.0625593144220657E-5</v>
      </c>
      <c r="Y16" s="259">
        <v>3.5447010979972917E-6</v>
      </c>
      <c r="Z16" s="259">
        <v>1.2100564741907806E-5</v>
      </c>
      <c r="AA16" s="259">
        <v>1.3647441937785976E-4</v>
      </c>
      <c r="AB16" s="259">
        <v>3.7436821855702589E-6</v>
      </c>
      <c r="AC16" s="259">
        <v>9.1001838734582931E-6</v>
      </c>
      <c r="AD16" s="259">
        <v>1.6009795912070438E-5</v>
      </c>
      <c r="AE16" s="259">
        <v>5.7867438133364767E-6</v>
      </c>
      <c r="AF16" s="259">
        <v>2.0317919732679497E-6</v>
      </c>
      <c r="AG16" s="259">
        <v>2.4162877315215581E-6</v>
      </c>
      <c r="AH16" s="259">
        <v>4.3138836382025769E-6</v>
      </c>
      <c r="AI16" s="259">
        <v>2.8644488228105029E-6</v>
      </c>
      <c r="AJ16" s="259">
        <v>5.5592933279288948E-6</v>
      </c>
      <c r="AK16" s="259">
        <v>7.2146767312650816E-6</v>
      </c>
      <c r="AL16" s="259">
        <v>1.7971748129623045E-5</v>
      </c>
      <c r="AM16" s="259">
        <v>1.2183913417848084E-5</v>
      </c>
      <c r="AN16" s="260">
        <v>6.1266176978757339E-6</v>
      </c>
      <c r="AO16" s="260">
        <v>5.3985784485533601E-5</v>
      </c>
      <c r="AP16" s="260">
        <v>3.2945216983567802E-5</v>
      </c>
      <c r="AQ16" s="260">
        <v>6.4884038116002854E-6</v>
      </c>
      <c r="AR16" s="260">
        <v>1.1283107292198618E-5</v>
      </c>
      <c r="AS16" s="260">
        <v>3.5037679767373159E-5</v>
      </c>
      <c r="AT16" s="260">
        <v>1.001641003360108</v>
      </c>
      <c r="AU16" s="240">
        <v>0.76823367311415514</v>
      </c>
    </row>
    <row r="17" spans="2:47" ht="15.75" customHeight="1" x14ac:dyDescent="0.15">
      <c r="B17" s="337" t="s">
        <v>250</v>
      </c>
      <c r="C17" s="338" t="s">
        <v>399</v>
      </c>
      <c r="D17" s="339">
        <v>3.1937087896564053E-5</v>
      </c>
      <c r="E17" s="339">
        <v>1.7966043083508286E-4</v>
      </c>
      <c r="F17" s="339">
        <v>2.1359269269920415E-4</v>
      </c>
      <c r="G17" s="339">
        <v>4.7123575108157761E-5</v>
      </c>
      <c r="H17" s="339">
        <v>3.6896650595156274E-5</v>
      </c>
      <c r="I17" s="339">
        <v>5.9801553455003187E-4</v>
      </c>
      <c r="J17" s="339">
        <v>4.27410170648959E-5</v>
      </c>
      <c r="K17" s="339">
        <v>2.3316862518107651E-5</v>
      </c>
      <c r="L17" s="339">
        <v>1.2740880183252743E-4</v>
      </c>
      <c r="M17" s="339">
        <v>3.4863521826488698E-4</v>
      </c>
      <c r="N17" s="339">
        <v>3.0358484482754258E-4</v>
      </c>
      <c r="O17" s="339">
        <v>1.0245329770751792</v>
      </c>
      <c r="P17" s="339">
        <v>1.4867514146291139E-4</v>
      </c>
      <c r="Q17" s="339">
        <v>1.4107005444044569E-2</v>
      </c>
      <c r="R17" s="339">
        <v>4.1319717222797325E-3</v>
      </c>
      <c r="S17" s="339">
        <v>4.1687413107746605E-3</v>
      </c>
      <c r="T17" s="339">
        <v>1.8606310747590843E-3</v>
      </c>
      <c r="U17" s="339">
        <v>3.1076227888685617E-4</v>
      </c>
      <c r="V17" s="339">
        <v>4.5128788870102063E-3</v>
      </c>
      <c r="W17" s="339">
        <v>1.1537103409473724E-3</v>
      </c>
      <c r="X17" s="339">
        <v>3.2495175671030667E-3</v>
      </c>
      <c r="Y17" s="339">
        <v>1.3788694842594233E-2</v>
      </c>
      <c r="Z17" s="339">
        <v>2.1916908661278052E-4</v>
      </c>
      <c r="AA17" s="339">
        <v>1.5518252161466882E-3</v>
      </c>
      <c r="AB17" s="339">
        <v>4.0582218720870129E-5</v>
      </c>
      <c r="AC17" s="339">
        <v>1.1304466936792046E-4</v>
      </c>
      <c r="AD17" s="339">
        <v>1.743654033848305E-5</v>
      </c>
      <c r="AE17" s="339">
        <v>2.6935730439469081E-5</v>
      </c>
      <c r="AF17" s="339">
        <v>1.6307620796367574E-5</v>
      </c>
      <c r="AG17" s="339">
        <v>2.7860981452770723E-5</v>
      </c>
      <c r="AH17" s="339">
        <v>5.3125663239433091E-5</v>
      </c>
      <c r="AI17" s="339">
        <v>2.3513010961100344E-5</v>
      </c>
      <c r="AJ17" s="339">
        <v>4.279912635300592E-5</v>
      </c>
      <c r="AK17" s="339">
        <v>2.2820747552749295E-5</v>
      </c>
      <c r="AL17" s="339">
        <v>1.5745697890509572E-5</v>
      </c>
      <c r="AM17" s="339">
        <v>2.5616492898693015E-5</v>
      </c>
      <c r="AN17" s="340">
        <v>4.5966161879091444E-5</v>
      </c>
      <c r="AO17" s="340">
        <v>2.9773387424813213E-5</v>
      </c>
      <c r="AP17" s="340">
        <v>2.5953546406727316E-5</v>
      </c>
      <c r="AQ17" s="340">
        <v>3.6820853199135084E-5</v>
      </c>
      <c r="AR17" s="340">
        <v>4.5637928664469323E-5</v>
      </c>
      <c r="AS17" s="340">
        <v>1.9792933193987208E-4</v>
      </c>
      <c r="AT17" s="340">
        <v>1.0764973424135187</v>
      </c>
      <c r="AU17" s="318">
        <v>0.82564661858460475</v>
      </c>
    </row>
    <row r="18" spans="2:47" ht="15.75" customHeight="1" x14ac:dyDescent="0.15">
      <c r="B18" s="257" t="s">
        <v>251</v>
      </c>
      <c r="C18" s="258" t="s">
        <v>400</v>
      </c>
      <c r="D18" s="259">
        <v>2.8020992550844528E-7</v>
      </c>
      <c r="E18" s="259">
        <v>5.4451351410292375E-7</v>
      </c>
      <c r="F18" s="259">
        <v>4.1430435638957774E-7</v>
      </c>
      <c r="G18" s="259">
        <v>1.872946123323607E-6</v>
      </c>
      <c r="H18" s="259">
        <v>2.1330922952264927E-7</v>
      </c>
      <c r="I18" s="259">
        <v>3.3634011101600836E-6</v>
      </c>
      <c r="J18" s="259">
        <v>3.5286511694320702E-6</v>
      </c>
      <c r="K18" s="259">
        <v>3.0818362766017004E-7</v>
      </c>
      <c r="L18" s="259">
        <v>3.2727614487557424E-6</v>
      </c>
      <c r="M18" s="259">
        <v>6.480456969282179E-6</v>
      </c>
      <c r="N18" s="259">
        <v>3.8291052698948981E-5</v>
      </c>
      <c r="O18" s="259">
        <v>2.1569069159442772E-6</v>
      </c>
      <c r="P18" s="259">
        <v>1.0006115162844975</v>
      </c>
      <c r="Q18" s="259">
        <v>2.8732087058566457E-5</v>
      </c>
      <c r="R18" s="259">
        <v>1.9096636184128796E-5</v>
      </c>
      <c r="S18" s="259">
        <v>2.3067861098103474E-5</v>
      </c>
      <c r="T18" s="259">
        <v>9.4067217856941789E-5</v>
      </c>
      <c r="U18" s="259">
        <v>7.9368990760742263E-5</v>
      </c>
      <c r="V18" s="259">
        <v>9.3582112374845892E-5</v>
      </c>
      <c r="W18" s="259">
        <v>5.9224101054435572E-5</v>
      </c>
      <c r="X18" s="259">
        <v>2.7731870765771963E-5</v>
      </c>
      <c r="Y18" s="259">
        <v>3.1073495089617285E-5</v>
      </c>
      <c r="Z18" s="259">
        <v>1.3258293730218983E-5</v>
      </c>
      <c r="AA18" s="259">
        <v>1.5633972280705726E-5</v>
      </c>
      <c r="AB18" s="259">
        <v>1.002318772574062E-6</v>
      </c>
      <c r="AC18" s="259">
        <v>1.5146241687707287E-6</v>
      </c>
      <c r="AD18" s="259">
        <v>2.845019114535739E-7</v>
      </c>
      <c r="AE18" s="259">
        <v>2.9748005584545241E-7</v>
      </c>
      <c r="AF18" s="259">
        <v>2.9689637388725567E-7</v>
      </c>
      <c r="AG18" s="259">
        <v>2.9024351159838972E-7</v>
      </c>
      <c r="AH18" s="259">
        <v>4.86394426998305E-7</v>
      </c>
      <c r="AI18" s="259">
        <v>5.1317088218647288E-7</v>
      </c>
      <c r="AJ18" s="259">
        <v>6.5713462739619888E-7</v>
      </c>
      <c r="AK18" s="259">
        <v>4.1367398968487303E-7</v>
      </c>
      <c r="AL18" s="259">
        <v>2.1773079702671557E-6</v>
      </c>
      <c r="AM18" s="259">
        <v>5.9390426350993104E-7</v>
      </c>
      <c r="AN18" s="260">
        <v>1.3767984798397679E-6</v>
      </c>
      <c r="AO18" s="260">
        <v>1.2232044296952621E-6</v>
      </c>
      <c r="AP18" s="260">
        <v>5.8583316705550564E-7</v>
      </c>
      <c r="AQ18" s="260">
        <v>8.5594145633112716E-7</v>
      </c>
      <c r="AR18" s="260">
        <v>2.8872197476806996E-6</v>
      </c>
      <c r="AS18" s="260">
        <v>2.936406668418447E-6</v>
      </c>
      <c r="AT18" s="260">
        <v>1.0011754726747448</v>
      </c>
      <c r="AU18" s="240">
        <v>0.76787662268674239</v>
      </c>
    </row>
    <row r="19" spans="2:47" ht="15.75" customHeight="1" x14ac:dyDescent="0.15">
      <c r="B19" s="337" t="s">
        <v>252</v>
      </c>
      <c r="C19" s="338" t="s">
        <v>401</v>
      </c>
      <c r="D19" s="339">
        <v>1.1559177216986783E-3</v>
      </c>
      <c r="E19" s="339">
        <v>1.0213486141979382E-3</v>
      </c>
      <c r="F19" s="339">
        <v>3.2031006510639228E-3</v>
      </c>
      <c r="G19" s="339">
        <v>2.249283952395618E-3</v>
      </c>
      <c r="H19" s="339">
        <v>7.3141306009151085E-4</v>
      </c>
      <c r="I19" s="339">
        <v>4.9926276839822809E-3</v>
      </c>
      <c r="J19" s="339">
        <v>2.176798284315168E-3</v>
      </c>
      <c r="K19" s="339">
        <v>3.714904478295763E-4</v>
      </c>
      <c r="L19" s="339">
        <v>1.2745102151683709E-3</v>
      </c>
      <c r="M19" s="339">
        <v>2.1632292760563701E-3</v>
      </c>
      <c r="N19" s="339">
        <v>5.4885944002963337E-3</v>
      </c>
      <c r="O19" s="339">
        <v>1.841082651740538E-3</v>
      </c>
      <c r="P19" s="339">
        <v>1.8645333409485572E-3</v>
      </c>
      <c r="Q19" s="339">
        <v>1.0173636903565719</v>
      </c>
      <c r="R19" s="339">
        <v>7.0957019956612612E-3</v>
      </c>
      <c r="S19" s="339">
        <v>8.8593070693174618E-3</v>
      </c>
      <c r="T19" s="339">
        <v>6.6220277805514932E-3</v>
      </c>
      <c r="U19" s="339">
        <v>5.0360585299383922E-3</v>
      </c>
      <c r="V19" s="339">
        <v>9.1677114456082034E-3</v>
      </c>
      <c r="W19" s="339">
        <v>7.9750435494390925E-3</v>
      </c>
      <c r="X19" s="339">
        <v>2.8768744873651319E-3</v>
      </c>
      <c r="Y19" s="339">
        <v>2.0548964908881216E-2</v>
      </c>
      <c r="Z19" s="339">
        <v>4.1364222916997215E-3</v>
      </c>
      <c r="AA19" s="339">
        <v>2.6811433175753002E-2</v>
      </c>
      <c r="AB19" s="339">
        <v>7.759169858185612E-4</v>
      </c>
      <c r="AC19" s="339">
        <v>1.9379936585121609E-3</v>
      </c>
      <c r="AD19" s="339">
        <v>3.2921360738713404E-4</v>
      </c>
      <c r="AE19" s="339">
        <v>1.0529574598852225E-3</v>
      </c>
      <c r="AF19" s="339">
        <v>2.8798384341390871E-4</v>
      </c>
      <c r="AG19" s="339">
        <v>5.5829894432271273E-4</v>
      </c>
      <c r="AH19" s="339">
        <v>8.6111055717611276E-4</v>
      </c>
      <c r="AI19" s="339">
        <v>5.2396826075022435E-4</v>
      </c>
      <c r="AJ19" s="339">
        <v>1.4428144159889925E-3</v>
      </c>
      <c r="AK19" s="339">
        <v>4.1579932336375088E-4</v>
      </c>
      <c r="AL19" s="339">
        <v>3.637205294025268E-4</v>
      </c>
      <c r="AM19" s="339">
        <v>9.8563141389195592E-4</v>
      </c>
      <c r="AN19" s="340">
        <v>6.6150450430413929E-4</v>
      </c>
      <c r="AO19" s="340">
        <v>7.9824012994586936E-4</v>
      </c>
      <c r="AP19" s="340">
        <v>9.7421516152743819E-4</v>
      </c>
      <c r="AQ19" s="340">
        <v>1.6053057251161455E-3</v>
      </c>
      <c r="AR19" s="340">
        <v>7.1599931410780665E-4</v>
      </c>
      <c r="AS19" s="340">
        <v>1.5523180453537665E-3</v>
      </c>
      <c r="AT19" s="340">
        <v>1.1608701577708402</v>
      </c>
      <c r="AU19" s="318">
        <v>0.89035846408164276</v>
      </c>
    </row>
    <row r="20" spans="2:47" ht="15.75" customHeight="1" x14ac:dyDescent="0.15">
      <c r="B20" s="257" t="s">
        <v>253</v>
      </c>
      <c r="C20" s="258" t="s">
        <v>402</v>
      </c>
      <c r="D20" s="259">
        <v>1.0474155580252798E-4</v>
      </c>
      <c r="E20" s="259">
        <v>1.9223768063684652E-4</v>
      </c>
      <c r="F20" s="259">
        <v>1.4374292785080476E-3</v>
      </c>
      <c r="G20" s="259">
        <v>1.3391009203502505E-4</v>
      </c>
      <c r="H20" s="259">
        <v>1.2040795449794246E-4</v>
      </c>
      <c r="I20" s="259">
        <v>1.5537975112094856E-4</v>
      </c>
      <c r="J20" s="259">
        <v>2.1046323636803027E-4</v>
      </c>
      <c r="K20" s="259">
        <v>1.153109458576778E-4</v>
      </c>
      <c r="L20" s="259">
        <v>2.3676244575662549E-4</v>
      </c>
      <c r="M20" s="259">
        <v>2.3023680017549478E-4</v>
      </c>
      <c r="N20" s="259">
        <v>1.2769034676786899E-3</v>
      </c>
      <c r="O20" s="259">
        <v>2.7612434308402195E-4</v>
      </c>
      <c r="P20" s="259">
        <v>9.4475649567394413E-5</v>
      </c>
      <c r="Q20" s="259">
        <v>3.1987790295973811E-4</v>
      </c>
      <c r="R20" s="259">
        <v>1.0653544758595619</v>
      </c>
      <c r="S20" s="259">
        <v>1.0974399407007566E-2</v>
      </c>
      <c r="T20" s="259">
        <v>2.6682416593427523E-3</v>
      </c>
      <c r="U20" s="259">
        <v>6.8056917567185229E-4</v>
      </c>
      <c r="V20" s="259">
        <v>5.656285205884644E-3</v>
      </c>
      <c r="W20" s="259">
        <v>1.2465505642188467E-3</v>
      </c>
      <c r="X20" s="259">
        <v>3.1816260637469425E-3</v>
      </c>
      <c r="Y20" s="259">
        <v>1.1468271590816441E-2</v>
      </c>
      <c r="Z20" s="259">
        <v>2.0085813063875358E-4</v>
      </c>
      <c r="AA20" s="259">
        <v>2.0831914076564827E-3</v>
      </c>
      <c r="AB20" s="259">
        <v>2.1361610147818249E-4</v>
      </c>
      <c r="AC20" s="259">
        <v>2.9910931191662938E-3</v>
      </c>
      <c r="AD20" s="259">
        <v>2.0514677293129399E-4</v>
      </c>
      <c r="AE20" s="259">
        <v>2.1749725788783777E-4</v>
      </c>
      <c r="AF20" s="259">
        <v>2.840886733679772E-4</v>
      </c>
      <c r="AG20" s="259">
        <v>8.1978593480781697E-5</v>
      </c>
      <c r="AH20" s="259">
        <v>4.4714181429203063E-4</v>
      </c>
      <c r="AI20" s="259">
        <v>3.6984894834753878E-4</v>
      </c>
      <c r="AJ20" s="259">
        <v>3.1315151113641814E-4</v>
      </c>
      <c r="AK20" s="259">
        <v>2.3982266021787462E-4</v>
      </c>
      <c r="AL20" s="259">
        <v>1.4258754806444E-4</v>
      </c>
      <c r="AM20" s="259">
        <v>2.1122809654503734E-4</v>
      </c>
      <c r="AN20" s="260">
        <v>2.8930368920500674E-3</v>
      </c>
      <c r="AO20" s="260">
        <v>2.2075605772814964E-4</v>
      </c>
      <c r="AP20" s="260">
        <v>1.473499784014914E-4</v>
      </c>
      <c r="AQ20" s="260">
        <v>1.6945466367609388E-4</v>
      </c>
      <c r="AR20" s="260">
        <v>8.9342161542971599E-5</v>
      </c>
      <c r="AS20" s="260">
        <v>1.5913717324418791E-4</v>
      </c>
      <c r="AT20" s="260">
        <v>1.1178150081921532</v>
      </c>
      <c r="AU20" s="240">
        <v>0.85733623795835523</v>
      </c>
    </row>
    <row r="21" spans="2:47" ht="15.75" customHeight="1" x14ac:dyDescent="0.15">
      <c r="B21" s="337" t="s">
        <v>254</v>
      </c>
      <c r="C21" s="338" t="s">
        <v>403</v>
      </c>
      <c r="D21" s="339">
        <v>1.2381017495128075E-5</v>
      </c>
      <c r="E21" s="339">
        <v>1.0197310607670766E-5</v>
      </c>
      <c r="F21" s="339">
        <v>3.9781487884459799E-5</v>
      </c>
      <c r="G21" s="339">
        <v>1.6157318617756308E-5</v>
      </c>
      <c r="H21" s="339">
        <v>1.466323007954618E-5</v>
      </c>
      <c r="I21" s="339">
        <v>1.8120409879846327E-5</v>
      </c>
      <c r="J21" s="339">
        <v>2.4851098287098891E-5</v>
      </c>
      <c r="K21" s="339">
        <v>1.5196915885318905E-5</v>
      </c>
      <c r="L21" s="339">
        <v>9.370421659944481E-5</v>
      </c>
      <c r="M21" s="339">
        <v>3.220410083452439E-5</v>
      </c>
      <c r="N21" s="339">
        <v>1.1800620976156919E-4</v>
      </c>
      <c r="O21" s="339">
        <v>2.9913132621943263E-5</v>
      </c>
      <c r="P21" s="339">
        <v>2.1698356990521188E-5</v>
      </c>
      <c r="Q21" s="339">
        <v>2.1148966987421578E-5</v>
      </c>
      <c r="R21" s="339">
        <v>8.6497651147749132E-5</v>
      </c>
      <c r="S21" s="339">
        <v>1.0034174180177386</v>
      </c>
      <c r="T21" s="339">
        <v>1.1021404179932789E-4</v>
      </c>
      <c r="U21" s="339">
        <v>1.1290517071492987E-4</v>
      </c>
      <c r="V21" s="339">
        <v>1.070256543117986E-4</v>
      </c>
      <c r="W21" s="339">
        <v>4.9729676063029734E-5</v>
      </c>
      <c r="X21" s="339">
        <v>4.1229864995434276E-5</v>
      </c>
      <c r="Y21" s="339">
        <v>1.516103684505431E-4</v>
      </c>
      <c r="Z21" s="339">
        <v>2.3439969370767549E-5</v>
      </c>
      <c r="AA21" s="339">
        <v>3.5198585929801372E-5</v>
      </c>
      <c r="AB21" s="339">
        <v>2.3019391450941216E-5</v>
      </c>
      <c r="AC21" s="339">
        <v>5.0400320945773747E-5</v>
      </c>
      <c r="AD21" s="339">
        <v>2.3425073044496934E-5</v>
      </c>
      <c r="AE21" s="339">
        <v>2.7152350744783146E-5</v>
      </c>
      <c r="AF21" s="339">
        <v>3.7405262636548189E-5</v>
      </c>
      <c r="AG21" s="339">
        <v>7.1518532658911594E-6</v>
      </c>
      <c r="AH21" s="339">
        <v>5.3819908272768338E-5</v>
      </c>
      <c r="AI21" s="339">
        <v>4.7640080896835866E-5</v>
      </c>
      <c r="AJ21" s="339">
        <v>2.8266390430296613E-5</v>
      </c>
      <c r="AK21" s="339">
        <v>2.7597735510674948E-5</v>
      </c>
      <c r="AL21" s="339">
        <v>1.6458795579748277E-5</v>
      </c>
      <c r="AM21" s="339">
        <v>2.7285289804711913E-5</v>
      </c>
      <c r="AN21" s="340">
        <v>4.0096593050838099E-4</v>
      </c>
      <c r="AO21" s="340">
        <v>2.3455973604263286E-5</v>
      </c>
      <c r="AP21" s="340">
        <v>1.567678451675322E-5</v>
      </c>
      <c r="AQ21" s="340">
        <v>1.8106943701727879E-5</v>
      </c>
      <c r="AR21" s="340">
        <v>1.0954349769653943E-5</v>
      </c>
      <c r="AS21" s="340">
        <v>1.5842501138979667E-5</v>
      </c>
      <c r="AT21" s="340">
        <v>1.0054579177088774</v>
      </c>
      <c r="AU21" s="318">
        <v>0.77116115124282658</v>
      </c>
    </row>
    <row r="22" spans="2:47" ht="15.75" customHeight="1" x14ac:dyDescent="0.15">
      <c r="B22" s="257" t="s">
        <v>255</v>
      </c>
      <c r="C22" s="258" t="s">
        <v>404</v>
      </c>
      <c r="D22" s="259">
        <v>2.4234200092757432E-5</v>
      </c>
      <c r="E22" s="259">
        <v>2.2669691591163426E-5</v>
      </c>
      <c r="F22" s="259">
        <v>3.8349204003584751E-5</v>
      </c>
      <c r="G22" s="259">
        <v>2.9734060717240497E-5</v>
      </c>
      <c r="H22" s="259">
        <v>2.8883801389520033E-5</v>
      </c>
      <c r="I22" s="259">
        <v>2.6288361379780473E-5</v>
      </c>
      <c r="J22" s="259">
        <v>5.690035914423795E-5</v>
      </c>
      <c r="K22" s="259">
        <v>2.0594904627023223E-5</v>
      </c>
      <c r="L22" s="259">
        <v>2.4284098192253485E-5</v>
      </c>
      <c r="M22" s="259">
        <v>3.3815040454050944E-5</v>
      </c>
      <c r="N22" s="259">
        <v>2.64947347994828E-5</v>
      </c>
      <c r="O22" s="259">
        <v>1.6684958735370073E-5</v>
      </c>
      <c r="P22" s="259">
        <v>1.8138979068717285E-5</v>
      </c>
      <c r="Q22" s="259">
        <v>2.1464623570032598E-5</v>
      </c>
      <c r="R22" s="259">
        <v>1.3457527882122425E-4</v>
      </c>
      <c r="S22" s="259">
        <v>7.1804920031361163E-4</v>
      </c>
      <c r="T22" s="259">
        <v>1.0079645258923466</v>
      </c>
      <c r="U22" s="259">
        <v>2.8792260787784849E-5</v>
      </c>
      <c r="V22" s="259">
        <v>8.4495952727074543E-5</v>
      </c>
      <c r="W22" s="259">
        <v>1.7182860137697709E-4</v>
      </c>
      <c r="X22" s="259">
        <v>6.0961223725374558E-5</v>
      </c>
      <c r="Y22" s="259">
        <v>2.3068256387764188E-4</v>
      </c>
      <c r="Z22" s="259">
        <v>4.8223094009193831E-5</v>
      </c>
      <c r="AA22" s="259">
        <v>6.5868118041300083E-5</v>
      </c>
      <c r="AB22" s="259">
        <v>3.1492294900850744E-5</v>
      </c>
      <c r="AC22" s="259">
        <v>7.2203317774371527E-5</v>
      </c>
      <c r="AD22" s="259">
        <v>4.2343014132102116E-5</v>
      </c>
      <c r="AE22" s="259">
        <v>1.2522609012060942E-4</v>
      </c>
      <c r="AF22" s="259">
        <v>6.0394411007477406E-5</v>
      </c>
      <c r="AG22" s="259">
        <v>1.0927780813188852E-5</v>
      </c>
      <c r="AH22" s="259">
        <v>7.9745083307360416E-5</v>
      </c>
      <c r="AI22" s="259">
        <v>8.7338735359089183E-5</v>
      </c>
      <c r="AJ22" s="259">
        <v>3.8089362636062367E-4</v>
      </c>
      <c r="AK22" s="259">
        <v>4.7239616063168645E-5</v>
      </c>
      <c r="AL22" s="259">
        <v>1.1969722450878462E-3</v>
      </c>
      <c r="AM22" s="259">
        <v>5.1464461961395929E-5</v>
      </c>
      <c r="AN22" s="260">
        <v>5.1608083585120859E-4</v>
      </c>
      <c r="AO22" s="260">
        <v>4.8955857593279737E-5</v>
      </c>
      <c r="AP22" s="260">
        <v>1.841584210490329E-4</v>
      </c>
      <c r="AQ22" s="260">
        <v>1.1693385085462913E-4</v>
      </c>
      <c r="AR22" s="260">
        <v>2.3859398749524752E-3</v>
      </c>
      <c r="AS22" s="260">
        <v>5.8221700235995087E-5</v>
      </c>
      <c r="AT22" s="260">
        <v>1.0153930704212171</v>
      </c>
      <c r="AU22" s="240">
        <v>0.77878116563475608</v>
      </c>
    </row>
    <row r="23" spans="2:47" ht="15.75" customHeight="1" x14ac:dyDescent="0.15">
      <c r="B23" s="337" t="s">
        <v>256</v>
      </c>
      <c r="C23" s="338" t="s">
        <v>405</v>
      </c>
      <c r="D23" s="339">
        <v>2.4902537170726652E-4</v>
      </c>
      <c r="E23" s="339">
        <v>2.2394226084697288E-4</v>
      </c>
      <c r="F23" s="339">
        <v>5.0572345202350025E-4</v>
      </c>
      <c r="G23" s="339">
        <v>3.3118373590151906E-4</v>
      </c>
      <c r="H23" s="339">
        <v>3.0971108753389225E-4</v>
      </c>
      <c r="I23" s="339">
        <v>2.8917869775088931E-4</v>
      </c>
      <c r="J23" s="339">
        <v>5.2398499702914275E-4</v>
      </c>
      <c r="K23" s="339">
        <v>2.619509409290764E-4</v>
      </c>
      <c r="L23" s="339">
        <v>2.9355142309803336E-4</v>
      </c>
      <c r="M23" s="339">
        <v>4.3175570426033964E-4</v>
      </c>
      <c r="N23" s="339">
        <v>3.1773635877708914E-4</v>
      </c>
      <c r="O23" s="339">
        <v>1.9688679086885216E-4</v>
      </c>
      <c r="P23" s="339">
        <v>2.4780127454206998E-4</v>
      </c>
      <c r="Q23" s="339">
        <v>2.7007688360070298E-4</v>
      </c>
      <c r="R23" s="339">
        <v>1.8592178250953263E-3</v>
      </c>
      <c r="S23" s="339">
        <v>5.3534590039541969E-3</v>
      </c>
      <c r="T23" s="339">
        <v>2.3159573558573402E-2</v>
      </c>
      <c r="U23" s="339">
        <v>1.1208221570282457</v>
      </c>
      <c r="V23" s="339">
        <v>6.3195153449100955E-2</v>
      </c>
      <c r="W23" s="339">
        <v>0.13681675200810678</v>
      </c>
      <c r="X23" s="339">
        <v>8.8945188571222054E-3</v>
      </c>
      <c r="Y23" s="339">
        <v>2.3139960627299879E-3</v>
      </c>
      <c r="Z23" s="339">
        <v>8.4956656918259814E-4</v>
      </c>
      <c r="AA23" s="339">
        <v>8.2523752764099225E-4</v>
      </c>
      <c r="AB23" s="339">
        <v>4.5588442506953604E-4</v>
      </c>
      <c r="AC23" s="339">
        <v>8.9780691656295467E-4</v>
      </c>
      <c r="AD23" s="339">
        <v>5.0141777471078347E-4</v>
      </c>
      <c r="AE23" s="339">
        <v>5.8340143480741706E-4</v>
      </c>
      <c r="AF23" s="339">
        <v>8.1506250485165882E-4</v>
      </c>
      <c r="AG23" s="339">
        <v>1.4926847537158406E-4</v>
      </c>
      <c r="AH23" s="339">
        <v>1.0494003049483086E-3</v>
      </c>
      <c r="AI23" s="339">
        <v>1.3567112106537857E-3</v>
      </c>
      <c r="AJ23" s="339">
        <v>1.3597720438108497E-3</v>
      </c>
      <c r="AK23" s="339">
        <v>8.5113939659957306E-4</v>
      </c>
      <c r="AL23" s="339">
        <v>3.8886089995876228E-4</v>
      </c>
      <c r="AM23" s="339">
        <v>6.2067824734560835E-4</v>
      </c>
      <c r="AN23" s="340">
        <v>7.7650850086391316E-3</v>
      </c>
      <c r="AO23" s="340">
        <v>5.0787829260374811E-4</v>
      </c>
      <c r="AP23" s="340">
        <v>3.3528562722880177E-4</v>
      </c>
      <c r="AQ23" s="340">
        <v>4.1278701317886318E-4</v>
      </c>
      <c r="AR23" s="340">
        <v>1.4785932257741143E-2</v>
      </c>
      <c r="AS23" s="340">
        <v>4.0869126750604534E-4</v>
      </c>
      <c r="AT23" s="340">
        <v>1.4017872039702099</v>
      </c>
      <c r="AU23" s="318">
        <v>1.0751358311190169</v>
      </c>
    </row>
    <row r="24" spans="2:47" ht="15.75" customHeight="1" x14ac:dyDescent="0.15">
      <c r="B24" s="257" t="s">
        <v>257</v>
      </c>
      <c r="C24" s="258" t="s">
        <v>406</v>
      </c>
      <c r="D24" s="259">
        <v>3.3274884010063793E-5</v>
      </c>
      <c r="E24" s="259">
        <v>1.6514781310877176E-4</v>
      </c>
      <c r="F24" s="259">
        <v>6.7322573570967499E-5</v>
      </c>
      <c r="G24" s="259">
        <v>4.1153883738964756E-5</v>
      </c>
      <c r="H24" s="259">
        <v>3.1934448565439658E-5</v>
      </c>
      <c r="I24" s="259">
        <v>4.2700351526594178E-5</v>
      </c>
      <c r="J24" s="259">
        <v>7.025913661916587E-5</v>
      </c>
      <c r="K24" s="259">
        <v>3.2192941813822615E-5</v>
      </c>
      <c r="L24" s="259">
        <v>3.656971558390422E-5</v>
      </c>
      <c r="M24" s="259">
        <v>4.9493442693892349E-5</v>
      </c>
      <c r="N24" s="259">
        <v>3.5794419137456265E-5</v>
      </c>
      <c r="O24" s="259">
        <v>2.4366004705957585E-5</v>
      </c>
      <c r="P24" s="259">
        <v>2.8007692044340837E-5</v>
      </c>
      <c r="Q24" s="259">
        <v>3.8026174977629328E-5</v>
      </c>
      <c r="R24" s="259">
        <v>6.0493877398785521E-4</v>
      </c>
      <c r="S24" s="259">
        <v>1.8999376453769103E-3</v>
      </c>
      <c r="T24" s="259">
        <v>1.0931874895768292E-3</v>
      </c>
      <c r="U24" s="259">
        <v>6.6760442772709292E-4</v>
      </c>
      <c r="V24" s="259">
        <v>1.0085656628383866</v>
      </c>
      <c r="W24" s="259">
        <v>1.7691336388820477E-3</v>
      </c>
      <c r="X24" s="259">
        <v>3.017926856389996E-3</v>
      </c>
      <c r="Y24" s="259">
        <v>2.4756917329164462E-3</v>
      </c>
      <c r="Z24" s="259">
        <v>9.9103514388432825E-5</v>
      </c>
      <c r="AA24" s="259">
        <v>7.7985126047995621E-4</v>
      </c>
      <c r="AB24" s="259">
        <v>5.9042086545139194E-5</v>
      </c>
      <c r="AC24" s="259">
        <v>1.4335017570082229E-4</v>
      </c>
      <c r="AD24" s="259">
        <v>4.9842320951270736E-5</v>
      </c>
      <c r="AE24" s="259">
        <v>7.423725632431655E-5</v>
      </c>
      <c r="AF24" s="259">
        <v>7.4473761195046424E-5</v>
      </c>
      <c r="AG24" s="259">
        <v>2.5905732273504952E-5</v>
      </c>
      <c r="AH24" s="259">
        <v>1.3244268111536724E-4</v>
      </c>
      <c r="AI24" s="259">
        <v>1.1483042304780163E-4</v>
      </c>
      <c r="AJ24" s="259">
        <v>2.0827697567696546E-4</v>
      </c>
      <c r="AK24" s="259">
        <v>1.4342156138194708E-4</v>
      </c>
      <c r="AL24" s="259">
        <v>4.2031501550098563E-5</v>
      </c>
      <c r="AM24" s="259">
        <v>5.5720373073674189E-5</v>
      </c>
      <c r="AN24" s="260">
        <v>7.340605017400869E-4</v>
      </c>
      <c r="AO24" s="260">
        <v>5.9677608765168386E-5</v>
      </c>
      <c r="AP24" s="260">
        <v>5.1928506879561105E-5</v>
      </c>
      <c r="AQ24" s="260">
        <v>4.4404981923776694E-5</v>
      </c>
      <c r="AR24" s="260">
        <v>3.5812823815810744E-5</v>
      </c>
      <c r="AS24" s="260">
        <v>7.9650826050405675E-5</v>
      </c>
      <c r="AT24" s="260">
        <v>1.0237983917582201</v>
      </c>
      <c r="AU24" s="240">
        <v>0.78522783750897962</v>
      </c>
    </row>
    <row r="25" spans="2:47" ht="15.75" customHeight="1" x14ac:dyDescent="0.15">
      <c r="B25" s="337" t="s">
        <v>258</v>
      </c>
      <c r="C25" s="338" t="s">
        <v>407</v>
      </c>
      <c r="D25" s="339">
        <v>9.5259870462631131E-8</v>
      </c>
      <c r="E25" s="339">
        <v>2.1021148757283652E-7</v>
      </c>
      <c r="F25" s="339">
        <v>1.7436581030356048E-7</v>
      </c>
      <c r="G25" s="339">
        <v>1.2002625709444838E-7</v>
      </c>
      <c r="H25" s="339">
        <v>1.0055627413140068E-7</v>
      </c>
      <c r="I25" s="339">
        <v>1.0251766188052992E-7</v>
      </c>
      <c r="J25" s="339">
        <v>1.5153210444440649E-7</v>
      </c>
      <c r="K25" s="339">
        <v>1.5732582703336298E-7</v>
      </c>
      <c r="L25" s="339">
        <v>9.4128790074161389E-8</v>
      </c>
      <c r="M25" s="339">
        <v>1.6049045460391245E-7</v>
      </c>
      <c r="N25" s="339">
        <v>9.9986826957489139E-8</v>
      </c>
      <c r="O25" s="339">
        <v>7.3244468306565623E-8</v>
      </c>
      <c r="P25" s="339">
        <v>7.1888082602284426E-8</v>
      </c>
      <c r="Q25" s="339">
        <v>1.152047162499278E-7</v>
      </c>
      <c r="R25" s="339">
        <v>4.8002964766350985E-7</v>
      </c>
      <c r="S25" s="339">
        <v>2.4366261607791402E-7</v>
      </c>
      <c r="T25" s="339">
        <v>2.1311288810233373E-7</v>
      </c>
      <c r="U25" s="339">
        <v>1.9390781601849225E-7</v>
      </c>
      <c r="V25" s="339">
        <v>1.3541273324169594E-7</v>
      </c>
      <c r="W25" s="339">
        <v>1.0000278686911364</v>
      </c>
      <c r="X25" s="339">
        <v>5.019286613717309E-7</v>
      </c>
      <c r="Y25" s="339">
        <v>1.0144025646491935E-5</v>
      </c>
      <c r="Z25" s="339">
        <v>1.5354223741659637E-7</v>
      </c>
      <c r="AA25" s="339">
        <v>2.3082466823824027E-6</v>
      </c>
      <c r="AB25" s="339">
        <v>1.6967552165049674E-7</v>
      </c>
      <c r="AC25" s="339">
        <v>3.3727834076370224E-7</v>
      </c>
      <c r="AD25" s="339">
        <v>1.5920098311631892E-7</v>
      </c>
      <c r="AE25" s="339">
        <v>3.9011447882867132E-7</v>
      </c>
      <c r="AF25" s="339">
        <v>3.0982786782302465E-7</v>
      </c>
      <c r="AG25" s="339">
        <v>1.0838318625724717E-7</v>
      </c>
      <c r="AH25" s="339">
        <v>3.6754658942981331E-7</v>
      </c>
      <c r="AI25" s="339">
        <v>3.6243526224710998E-7</v>
      </c>
      <c r="AJ25" s="339">
        <v>2.1517993905158223E-6</v>
      </c>
      <c r="AK25" s="339">
        <v>2.2319042602852851E-7</v>
      </c>
      <c r="AL25" s="339">
        <v>1.174774929973273E-7</v>
      </c>
      <c r="AM25" s="339">
        <v>2.1151067692004286E-7</v>
      </c>
      <c r="AN25" s="340">
        <v>1.7028371999560278E-6</v>
      </c>
      <c r="AO25" s="340">
        <v>1.6157321513480167E-7</v>
      </c>
      <c r="AP25" s="340">
        <v>2.84657853404536E-7</v>
      </c>
      <c r="AQ25" s="340">
        <v>1.339110366461813E-7</v>
      </c>
      <c r="AR25" s="340">
        <v>1.039778163769882E-7</v>
      </c>
      <c r="AS25" s="340">
        <v>3.2208253790938228E-7</v>
      </c>
      <c r="AT25" s="340">
        <v>1.0000515867785726</v>
      </c>
      <c r="AU25" s="318">
        <v>0.76701463022908423</v>
      </c>
    </row>
    <row r="26" spans="2:47" ht="15.75" customHeight="1" x14ac:dyDescent="0.15">
      <c r="B26" s="257" t="s">
        <v>259</v>
      </c>
      <c r="C26" s="258" t="s">
        <v>408</v>
      </c>
      <c r="D26" s="259">
        <v>1.8182206559608068E-5</v>
      </c>
      <c r="E26" s="259">
        <v>1.2035209701239952E-5</v>
      </c>
      <c r="F26" s="259">
        <v>4.6239419842883192E-5</v>
      </c>
      <c r="G26" s="259">
        <v>1.8414679042799282E-5</v>
      </c>
      <c r="H26" s="259">
        <v>1.5361767834294167E-5</v>
      </c>
      <c r="I26" s="259">
        <v>1.6189615348857749E-5</v>
      </c>
      <c r="J26" s="259">
        <v>2.3748921200442639E-5</v>
      </c>
      <c r="K26" s="259">
        <v>1.6652530136991098E-5</v>
      </c>
      <c r="L26" s="259">
        <v>1.4591452146641818E-5</v>
      </c>
      <c r="M26" s="259">
        <v>2.7257265058447982E-5</v>
      </c>
      <c r="N26" s="259">
        <v>1.6715686970796724E-5</v>
      </c>
      <c r="O26" s="259">
        <v>1.1556782435941578E-5</v>
      </c>
      <c r="P26" s="259">
        <v>1.2245359528152835E-5</v>
      </c>
      <c r="Q26" s="259">
        <v>1.277619898645636E-5</v>
      </c>
      <c r="R26" s="259">
        <v>1.1681366077216247E-5</v>
      </c>
      <c r="S26" s="259">
        <v>1.7666695170513032E-5</v>
      </c>
      <c r="T26" s="259">
        <v>1.7370478832064329E-5</v>
      </c>
      <c r="U26" s="259">
        <v>1.716737892125687E-5</v>
      </c>
      <c r="V26" s="259">
        <v>1.7299946223191351E-5</v>
      </c>
      <c r="W26" s="259">
        <v>1.2264940167925635E-5</v>
      </c>
      <c r="X26" s="259">
        <v>1.0046849170069199</v>
      </c>
      <c r="Y26" s="259">
        <v>1.129504245313524E-5</v>
      </c>
      <c r="Z26" s="259">
        <v>3.2937750349217588E-5</v>
      </c>
      <c r="AA26" s="259">
        <v>3.2759025080590236E-5</v>
      </c>
      <c r="AB26" s="259">
        <v>2.2845645339676465E-5</v>
      </c>
      <c r="AC26" s="259">
        <v>4.0658875946526409E-5</v>
      </c>
      <c r="AD26" s="259">
        <v>2.6798604489343211E-5</v>
      </c>
      <c r="AE26" s="259">
        <v>2.8153172278404233E-5</v>
      </c>
      <c r="AF26" s="259">
        <v>3.5754864675574302E-5</v>
      </c>
      <c r="AG26" s="259">
        <v>6.6607708871719187E-6</v>
      </c>
      <c r="AH26" s="259">
        <v>1.3942994669625391E-4</v>
      </c>
      <c r="AI26" s="259">
        <v>4.3764426571087274E-5</v>
      </c>
      <c r="AJ26" s="259">
        <v>1.0449751102037088E-4</v>
      </c>
      <c r="AK26" s="259">
        <v>2.67105620607364E-5</v>
      </c>
      <c r="AL26" s="259">
        <v>1.6014389789293981E-5</v>
      </c>
      <c r="AM26" s="259">
        <v>2.7474237210976042E-5</v>
      </c>
      <c r="AN26" s="260">
        <v>3.5043761415889203E-4</v>
      </c>
      <c r="AO26" s="260">
        <v>2.8797234804139404E-5</v>
      </c>
      <c r="AP26" s="260">
        <v>1.7014140780567054E-5</v>
      </c>
      <c r="AQ26" s="260">
        <v>2.0457009375670346E-5</v>
      </c>
      <c r="AR26" s="260">
        <v>1.3656103976193165E-5</v>
      </c>
      <c r="AS26" s="260">
        <v>2.5963452851028437E-5</v>
      </c>
      <c r="AT26" s="260">
        <v>1.0060924152879005</v>
      </c>
      <c r="AU26" s="240">
        <v>0.77164779506439518</v>
      </c>
    </row>
    <row r="27" spans="2:47" ht="15.75" customHeight="1" x14ac:dyDescent="0.15">
      <c r="B27" s="337" t="s">
        <v>260</v>
      </c>
      <c r="C27" s="338" t="s">
        <v>409</v>
      </c>
      <c r="D27" s="339">
        <v>1.393224108429022E-4</v>
      </c>
      <c r="E27" s="339">
        <v>1.1143915241379265E-2</v>
      </c>
      <c r="F27" s="339">
        <v>4.5447817192434701E-4</v>
      </c>
      <c r="G27" s="339">
        <v>5.7969660024962896E-4</v>
      </c>
      <c r="H27" s="339">
        <v>4.3197872236822306E-5</v>
      </c>
      <c r="I27" s="339">
        <v>7.2923799154645718E-5</v>
      </c>
      <c r="J27" s="339">
        <v>3.7990424358186097E-5</v>
      </c>
      <c r="K27" s="339">
        <v>8.4446272238144406E-5</v>
      </c>
      <c r="L27" s="339">
        <v>2.9318443923123595E-5</v>
      </c>
      <c r="M27" s="339">
        <v>1.4171759560588419E-4</v>
      </c>
      <c r="N27" s="339">
        <v>6.2061884183978638E-5</v>
      </c>
      <c r="O27" s="339">
        <v>5.1783633778703139E-5</v>
      </c>
      <c r="P27" s="339">
        <v>4.5807669313350061E-5</v>
      </c>
      <c r="Q27" s="339">
        <v>4.0984561799908141E-5</v>
      </c>
      <c r="R27" s="339">
        <v>2.9609583970990604E-5</v>
      </c>
      <c r="S27" s="339">
        <v>2.7361769529301051E-5</v>
      </c>
      <c r="T27" s="339">
        <v>5.8434919259463428E-5</v>
      </c>
      <c r="U27" s="339">
        <v>3.0838481093113642E-5</v>
      </c>
      <c r="V27" s="339">
        <v>3.2999820733208291E-5</v>
      </c>
      <c r="W27" s="339">
        <v>2.5958421578626187E-5</v>
      </c>
      <c r="X27" s="339">
        <v>2.2883369345934527E-5</v>
      </c>
      <c r="Y27" s="339">
        <v>1.0307880317422029</v>
      </c>
      <c r="Z27" s="339">
        <v>2.2308747669129303E-4</v>
      </c>
      <c r="AA27" s="339">
        <v>6.4910482826912512E-5</v>
      </c>
      <c r="AB27" s="339">
        <v>4.8024357542443101E-5</v>
      </c>
      <c r="AC27" s="339">
        <v>4.1094889193033186E-5</v>
      </c>
      <c r="AD27" s="339">
        <v>1.0515760889234621E-4</v>
      </c>
      <c r="AE27" s="339">
        <v>7.4982706964979066E-5</v>
      </c>
      <c r="AF27" s="339">
        <v>5.1776820801620973E-5</v>
      </c>
      <c r="AG27" s="339">
        <v>7.4792142068560839E-6</v>
      </c>
      <c r="AH27" s="339">
        <v>1.4916043774683611E-3</v>
      </c>
      <c r="AI27" s="339">
        <v>4.0212891296667128E-5</v>
      </c>
      <c r="AJ27" s="339">
        <v>3.3107543511907598E-4</v>
      </c>
      <c r="AK27" s="339">
        <v>9.2110359109594286E-5</v>
      </c>
      <c r="AL27" s="339">
        <v>3.3149450194895778E-5</v>
      </c>
      <c r="AM27" s="339">
        <v>6.0708380458576402E-5</v>
      </c>
      <c r="AN27" s="340">
        <v>2.8626430127940413E-5</v>
      </c>
      <c r="AO27" s="340">
        <v>1.8413007823828528E-4</v>
      </c>
      <c r="AP27" s="340">
        <v>1.1349557517279304E-4</v>
      </c>
      <c r="AQ27" s="340">
        <v>6.7880101897558419E-5</v>
      </c>
      <c r="AR27" s="340">
        <v>9.2545289659744584E-5</v>
      </c>
      <c r="AS27" s="340">
        <v>1.0099871368535362E-4</v>
      </c>
      <c r="AT27" s="340">
        <v>1.0471968133282514</v>
      </c>
      <c r="AU27" s="318">
        <v>0.8031738434008292</v>
      </c>
    </row>
    <row r="28" spans="2:47" ht="15.75" customHeight="1" x14ac:dyDescent="0.15">
      <c r="B28" s="257" t="s">
        <v>261</v>
      </c>
      <c r="C28" s="258" t="s">
        <v>262</v>
      </c>
      <c r="D28" s="259">
        <v>5.1918119412700371E-4</v>
      </c>
      <c r="E28" s="259">
        <v>1.5235433287483385E-3</v>
      </c>
      <c r="F28" s="259">
        <v>1.0693412611814377E-3</v>
      </c>
      <c r="G28" s="259">
        <v>1.6234073519654395E-3</v>
      </c>
      <c r="H28" s="259">
        <v>3.5579021360261122E-3</v>
      </c>
      <c r="I28" s="259">
        <v>2.0365733909686939E-3</v>
      </c>
      <c r="J28" s="259">
        <v>1.3485474610145207E-3</v>
      </c>
      <c r="K28" s="259">
        <v>3.6005502501025821E-4</v>
      </c>
      <c r="L28" s="259">
        <v>1.187250142199774E-3</v>
      </c>
      <c r="M28" s="259">
        <v>1.5366154221421384E-3</v>
      </c>
      <c r="N28" s="259">
        <v>3.1488651592841248E-3</v>
      </c>
      <c r="O28" s="259">
        <v>1.2094757993546497E-3</v>
      </c>
      <c r="P28" s="259">
        <v>2.2896531405998716E-3</v>
      </c>
      <c r="Q28" s="259">
        <v>3.5327635906050883E-4</v>
      </c>
      <c r="R28" s="259">
        <v>3.4040499742127626E-4</v>
      </c>
      <c r="S28" s="259">
        <v>5.4995699208663061E-4</v>
      </c>
      <c r="T28" s="259">
        <v>1.2181250689742701E-3</v>
      </c>
      <c r="U28" s="259">
        <v>6.3674330409104092E-4</v>
      </c>
      <c r="V28" s="259">
        <v>6.2955960392362998E-4</v>
      </c>
      <c r="W28" s="259">
        <v>2.1388545477081136E-3</v>
      </c>
      <c r="X28" s="259">
        <v>4.1008339973917546E-4</v>
      </c>
      <c r="Y28" s="259">
        <v>5.2722651580707945E-4</v>
      </c>
      <c r="Z28" s="259">
        <v>1.0052288289057436</v>
      </c>
      <c r="AA28" s="259">
        <v>8.598002471584586E-4</v>
      </c>
      <c r="AB28" s="259">
        <v>1.7887191192530242E-3</v>
      </c>
      <c r="AC28" s="259">
        <v>1.0644401798569265E-3</v>
      </c>
      <c r="AD28" s="259">
        <v>1.4301594099913448E-3</v>
      </c>
      <c r="AE28" s="259">
        <v>1.3575342463827082E-3</v>
      </c>
      <c r="AF28" s="259">
        <v>3.0312383994568711E-3</v>
      </c>
      <c r="AG28" s="259">
        <v>2.2182632311046853E-4</v>
      </c>
      <c r="AH28" s="259">
        <v>7.4578581078388643E-4</v>
      </c>
      <c r="AI28" s="259">
        <v>3.2105789349885076E-3</v>
      </c>
      <c r="AJ28" s="259">
        <v>1.5166534335100234E-3</v>
      </c>
      <c r="AK28" s="259">
        <v>2.5152244430625102E-3</v>
      </c>
      <c r="AL28" s="259">
        <v>9.2859795203735235E-4</v>
      </c>
      <c r="AM28" s="259">
        <v>7.0908286019766642E-3</v>
      </c>
      <c r="AN28" s="260">
        <v>1.4580524621192721E-3</v>
      </c>
      <c r="AO28" s="260">
        <v>1.1490473201566619E-3</v>
      </c>
      <c r="AP28" s="260">
        <v>1.2967776534317671E-3</v>
      </c>
      <c r="AQ28" s="260">
        <v>1.6766487928155463E-3</v>
      </c>
      <c r="AR28" s="260">
        <v>2.3181132040531287E-2</v>
      </c>
      <c r="AS28" s="260">
        <v>5.5859220300684344E-4</v>
      </c>
      <c r="AT28" s="260">
        <v>1.0885251080808078</v>
      </c>
      <c r="AU28" s="240">
        <v>0.83487161493253859</v>
      </c>
    </row>
    <row r="29" spans="2:47" ht="15.75" customHeight="1" x14ac:dyDescent="0.15">
      <c r="B29" s="337" t="s">
        <v>263</v>
      </c>
      <c r="C29" s="338" t="s">
        <v>410</v>
      </c>
      <c r="D29" s="339">
        <v>5.8912574848918615E-3</v>
      </c>
      <c r="E29" s="339">
        <v>2.1525453382200605E-3</v>
      </c>
      <c r="F29" s="339">
        <v>7.8232930750261678E-3</v>
      </c>
      <c r="G29" s="339">
        <v>2.839604001626504E-3</v>
      </c>
      <c r="H29" s="339">
        <v>3.8620190493360157E-3</v>
      </c>
      <c r="I29" s="339">
        <v>5.1120277849788596E-3</v>
      </c>
      <c r="J29" s="339">
        <v>6.0783589580391218E-3</v>
      </c>
      <c r="K29" s="339">
        <v>8.2172767570024407E-3</v>
      </c>
      <c r="L29" s="339">
        <v>6.5166418254313718E-3</v>
      </c>
      <c r="M29" s="339">
        <v>7.211909239000224E-3</v>
      </c>
      <c r="N29" s="339">
        <v>7.7505976369024333E-3</v>
      </c>
      <c r="O29" s="339">
        <v>6.6384100623585011E-3</v>
      </c>
      <c r="P29" s="339">
        <v>5.4334510232481653E-3</v>
      </c>
      <c r="Q29" s="339">
        <v>5.288124485300711E-3</v>
      </c>
      <c r="R29" s="339">
        <v>2.9982815909394759E-3</v>
      </c>
      <c r="S29" s="339">
        <v>2.9744707919221718E-3</v>
      </c>
      <c r="T29" s="339">
        <v>3.6042061735022438E-3</v>
      </c>
      <c r="U29" s="339">
        <v>4.6825418124503675E-3</v>
      </c>
      <c r="V29" s="339">
        <v>4.059361684869661E-3</v>
      </c>
      <c r="W29" s="339">
        <v>2.2617314817685199E-3</v>
      </c>
      <c r="X29" s="339">
        <v>1.9186881999291242E-3</v>
      </c>
      <c r="Y29" s="339">
        <v>2.949899786716646E-3</v>
      </c>
      <c r="Z29" s="339">
        <v>4.508446623632029E-3</v>
      </c>
      <c r="AA29" s="339">
        <v>1.0025177904172462</v>
      </c>
      <c r="AB29" s="339">
        <v>2.1595170559679185E-2</v>
      </c>
      <c r="AC29" s="339">
        <v>5.8220139282159362E-2</v>
      </c>
      <c r="AD29" s="339">
        <v>6.3313233534072989E-3</v>
      </c>
      <c r="AE29" s="339">
        <v>6.3144433210015711E-3</v>
      </c>
      <c r="AF29" s="339">
        <v>5.208295597416355E-3</v>
      </c>
      <c r="AG29" s="339">
        <v>1.6137006156310117E-2</v>
      </c>
      <c r="AH29" s="339">
        <v>1.2763874067373143E-2</v>
      </c>
      <c r="AI29" s="339">
        <v>8.1042632379875329E-3</v>
      </c>
      <c r="AJ29" s="339">
        <v>9.927661898264788E-3</v>
      </c>
      <c r="AK29" s="339">
        <v>9.2177289587645084E-3</v>
      </c>
      <c r="AL29" s="339">
        <v>4.6004836699726223E-3</v>
      </c>
      <c r="AM29" s="339">
        <v>3.7528514098386411E-3</v>
      </c>
      <c r="AN29" s="340">
        <v>2.8297885737806941E-3</v>
      </c>
      <c r="AO29" s="340">
        <v>7.3972397709423732E-3</v>
      </c>
      <c r="AP29" s="340">
        <v>5.8253773768644325E-3</v>
      </c>
      <c r="AQ29" s="340">
        <v>6.1895569991593721E-3</v>
      </c>
      <c r="AR29" s="340">
        <v>2.2119792892270887E-3</v>
      </c>
      <c r="AS29" s="340">
        <v>1.7064933698602527E-2</v>
      </c>
      <c r="AT29" s="340">
        <v>1.3169830525050907</v>
      </c>
      <c r="AU29" s="318">
        <v>1.0100931615828985</v>
      </c>
    </row>
    <row r="30" spans="2:47" ht="15.75" customHeight="1" x14ac:dyDescent="0.15">
      <c r="B30" s="257" t="s">
        <v>264</v>
      </c>
      <c r="C30" s="258" t="s">
        <v>531</v>
      </c>
      <c r="D30" s="259">
        <v>1.6439316167963441E-2</v>
      </c>
      <c r="E30" s="259">
        <v>9.5899040508560501E-3</v>
      </c>
      <c r="F30" s="259">
        <v>2.1520837429895662E-2</v>
      </c>
      <c r="G30" s="259">
        <v>1.7754933885275881E-2</v>
      </c>
      <c r="H30" s="259">
        <v>2.30248080683246E-2</v>
      </c>
      <c r="I30" s="259">
        <v>2.1535178770757678E-2</v>
      </c>
      <c r="J30" s="259">
        <v>6.5559499451342859E-2</v>
      </c>
      <c r="K30" s="259">
        <v>2.1237305045882948E-2</v>
      </c>
      <c r="L30" s="259">
        <v>3.0802169506216694E-2</v>
      </c>
      <c r="M30" s="259">
        <v>4.4548947905035476E-2</v>
      </c>
      <c r="N30" s="259">
        <v>5.4158875834268531E-2</v>
      </c>
      <c r="O30" s="259">
        <v>6.397548250098746E-2</v>
      </c>
      <c r="P30" s="259">
        <v>3.2953462317500112E-2</v>
      </c>
      <c r="Q30" s="259">
        <v>2.1081341329030997E-2</v>
      </c>
      <c r="R30" s="259">
        <v>1.2510305008365632E-2</v>
      </c>
      <c r="S30" s="259">
        <v>1.3199035829327936E-2</v>
      </c>
      <c r="T30" s="259">
        <v>8.0664008087595017E-3</v>
      </c>
      <c r="U30" s="259">
        <v>3.954641807810446E-2</v>
      </c>
      <c r="V30" s="259">
        <v>1.9343579708933311E-2</v>
      </c>
      <c r="W30" s="259">
        <v>1.4157965997593221E-2</v>
      </c>
      <c r="X30" s="259">
        <v>1.6254948399106517E-2</v>
      </c>
      <c r="Y30" s="259">
        <v>2.0817368389434925E-2</v>
      </c>
      <c r="Z30" s="259">
        <v>2.6642044973351226E-2</v>
      </c>
      <c r="AA30" s="259">
        <v>6.8726997367297591E-3</v>
      </c>
      <c r="AB30" s="259">
        <v>1.1148796420610139</v>
      </c>
      <c r="AC30" s="259">
        <v>5.8959937847940888E-2</v>
      </c>
      <c r="AD30" s="259">
        <v>7.424989231351381E-2</v>
      </c>
      <c r="AE30" s="259">
        <v>3.0485862261877206E-2</v>
      </c>
      <c r="AF30" s="259">
        <v>7.8708119076598207E-3</v>
      </c>
      <c r="AG30" s="259">
        <v>3.1359514990062518E-3</v>
      </c>
      <c r="AH30" s="259">
        <v>1.011861170794536E-2</v>
      </c>
      <c r="AI30" s="259">
        <v>1.3079323820806649E-2</v>
      </c>
      <c r="AJ30" s="259">
        <v>1.4796064463326628E-2</v>
      </c>
      <c r="AK30" s="259">
        <v>1.9192700915297459E-2</v>
      </c>
      <c r="AL30" s="259">
        <v>1.6447064179767053E-2</v>
      </c>
      <c r="AM30" s="259">
        <v>7.1302069548630576E-3</v>
      </c>
      <c r="AN30" s="260">
        <v>8.354180452468633E-3</v>
      </c>
      <c r="AO30" s="260">
        <v>6.909719348426055E-2</v>
      </c>
      <c r="AP30" s="260">
        <v>3.7350483509561931E-2</v>
      </c>
      <c r="AQ30" s="260">
        <v>2.6778007145938112E-2</v>
      </c>
      <c r="AR30" s="260">
        <v>8.479435572728523E-3</v>
      </c>
      <c r="AS30" s="260">
        <v>6.7201595278127829E-3</v>
      </c>
      <c r="AT30" s="260">
        <v>2.1487183588188334</v>
      </c>
      <c r="AU30" s="240">
        <v>1.6480134017534311</v>
      </c>
    </row>
    <row r="31" spans="2:47" ht="15.75" customHeight="1" x14ac:dyDescent="0.15">
      <c r="B31" s="337" t="s">
        <v>265</v>
      </c>
      <c r="C31" s="338" t="s">
        <v>266</v>
      </c>
      <c r="D31" s="339">
        <v>1.5365075365391606E-3</v>
      </c>
      <c r="E31" s="339">
        <v>8.873241803403106E-4</v>
      </c>
      <c r="F31" s="339">
        <v>2.5942449940449348E-3</v>
      </c>
      <c r="G31" s="339">
        <v>2.7341520865374344E-3</v>
      </c>
      <c r="H31" s="339">
        <v>3.1218924707941301E-3</v>
      </c>
      <c r="I31" s="339">
        <v>2.2939477179397109E-3</v>
      </c>
      <c r="J31" s="339">
        <v>7.9062533489232169E-3</v>
      </c>
      <c r="K31" s="339">
        <v>1.1571127052886188E-3</v>
      </c>
      <c r="L31" s="339">
        <v>1.6203579577944382E-3</v>
      </c>
      <c r="M31" s="339">
        <v>2.7096468607258092E-3</v>
      </c>
      <c r="N31" s="339">
        <v>1.7265769371278381E-3</v>
      </c>
      <c r="O31" s="339">
        <v>4.0353994450631403E-3</v>
      </c>
      <c r="P31" s="339">
        <v>1.5626494862945968E-3</v>
      </c>
      <c r="Q31" s="339">
        <v>1.1595039802405325E-3</v>
      </c>
      <c r="R31" s="339">
        <v>5.8866591950761235E-4</v>
      </c>
      <c r="S31" s="339">
        <v>8.9984215822552034E-4</v>
      </c>
      <c r="T31" s="339">
        <v>3.7872484403769888E-3</v>
      </c>
      <c r="U31" s="339">
        <v>2.0225253908133104E-3</v>
      </c>
      <c r="V31" s="339">
        <v>1.0548868689931562E-3</v>
      </c>
      <c r="W31" s="339">
        <v>1.0605311647881065E-3</v>
      </c>
      <c r="X31" s="339">
        <v>7.0544271281429145E-4</v>
      </c>
      <c r="Y31" s="339">
        <v>1.4849855200103873E-3</v>
      </c>
      <c r="Z31" s="339">
        <v>1.8395223770990498E-3</v>
      </c>
      <c r="AA31" s="339">
        <v>1.6079659638026835E-3</v>
      </c>
      <c r="AB31" s="339">
        <v>1.0953710446835541E-3</v>
      </c>
      <c r="AC31" s="339">
        <v>1.1047300145397854</v>
      </c>
      <c r="AD31" s="339">
        <v>1.0300719663902646E-2</v>
      </c>
      <c r="AE31" s="339">
        <v>3.7344554204041536E-3</v>
      </c>
      <c r="AF31" s="339">
        <v>2.0259453790355689E-3</v>
      </c>
      <c r="AG31" s="339">
        <v>4.3558052809589235E-4</v>
      </c>
      <c r="AH31" s="339">
        <v>6.4766735394481785E-3</v>
      </c>
      <c r="AI31" s="339">
        <v>4.7576082009881454E-3</v>
      </c>
      <c r="AJ31" s="339">
        <v>4.9055584917807558E-3</v>
      </c>
      <c r="AK31" s="339">
        <v>1.0009597232074775E-2</v>
      </c>
      <c r="AL31" s="339">
        <v>5.6765658866005861E-3</v>
      </c>
      <c r="AM31" s="339">
        <v>3.0463809528007302E-3</v>
      </c>
      <c r="AN31" s="340">
        <v>1.4402056901615145E-3</v>
      </c>
      <c r="AO31" s="340">
        <v>1.5513998906836982E-2</v>
      </c>
      <c r="AP31" s="340">
        <v>9.6740960090966298E-3</v>
      </c>
      <c r="AQ31" s="340">
        <v>9.9842744786522077E-3</v>
      </c>
      <c r="AR31" s="340">
        <v>1.1984336264147528E-3</v>
      </c>
      <c r="AS31" s="340">
        <v>2.0505967776452022E-3</v>
      </c>
      <c r="AT31" s="340">
        <v>1.2471532625924928</v>
      </c>
      <c r="AU31" s="318">
        <v>0.95653545396371631</v>
      </c>
    </row>
    <row r="32" spans="2:47" ht="15.75" customHeight="1" x14ac:dyDescent="0.15">
      <c r="B32" s="257" t="s">
        <v>267</v>
      </c>
      <c r="C32" s="258" t="s">
        <v>268</v>
      </c>
      <c r="D32" s="259">
        <v>1.0855851256359988E-3</v>
      </c>
      <c r="E32" s="259">
        <v>7.3123987460603002E-4</v>
      </c>
      <c r="F32" s="259">
        <v>2.9107570929238183E-3</v>
      </c>
      <c r="G32" s="259">
        <v>1.9615800729776921E-3</v>
      </c>
      <c r="H32" s="259">
        <v>1.0581652186407871E-3</v>
      </c>
      <c r="I32" s="259">
        <v>1.2695987400700049E-3</v>
      </c>
      <c r="J32" s="259">
        <v>3.9594272478271301E-3</v>
      </c>
      <c r="K32" s="259">
        <v>9.7288991234362719E-4</v>
      </c>
      <c r="L32" s="259">
        <v>8.3182535447593668E-4</v>
      </c>
      <c r="M32" s="259">
        <v>4.5757355524285561E-3</v>
      </c>
      <c r="N32" s="259">
        <v>1.7149052014897382E-3</v>
      </c>
      <c r="O32" s="259">
        <v>1.443042194045147E-3</v>
      </c>
      <c r="P32" s="259">
        <v>8.7718113889305243E-4</v>
      </c>
      <c r="Q32" s="259">
        <v>7.8048738686564982E-4</v>
      </c>
      <c r="R32" s="259">
        <v>7.9741064876497742E-4</v>
      </c>
      <c r="S32" s="259">
        <v>5.8435064680019443E-4</v>
      </c>
      <c r="T32" s="259">
        <v>5.5735689870307584E-3</v>
      </c>
      <c r="U32" s="259">
        <v>2.0740423896825648E-3</v>
      </c>
      <c r="V32" s="259">
        <v>9.6117241089769287E-4</v>
      </c>
      <c r="W32" s="259">
        <v>7.795554808380814E-4</v>
      </c>
      <c r="X32" s="259">
        <v>6.9855118155870508E-4</v>
      </c>
      <c r="Y32" s="259">
        <v>2.1499032010700463E-3</v>
      </c>
      <c r="Z32" s="259">
        <v>1.6749074632054755E-3</v>
      </c>
      <c r="AA32" s="259">
        <v>3.2275046672556968E-3</v>
      </c>
      <c r="AB32" s="259">
        <v>1.6577287562636375E-2</v>
      </c>
      <c r="AC32" s="259">
        <v>4.5857524702468278E-3</v>
      </c>
      <c r="AD32" s="259">
        <v>1.0018260781922228</v>
      </c>
      <c r="AE32" s="259">
        <v>2.4356684377200089E-3</v>
      </c>
      <c r="AF32" s="259">
        <v>4.7763047663626455E-3</v>
      </c>
      <c r="AG32" s="259">
        <v>4.4097425952657786E-4</v>
      </c>
      <c r="AH32" s="259">
        <v>4.8989036737872244E-3</v>
      </c>
      <c r="AI32" s="259">
        <v>9.922284933262325E-3</v>
      </c>
      <c r="AJ32" s="259">
        <v>2.5735222866807326E-2</v>
      </c>
      <c r="AK32" s="259">
        <v>7.6146001415547202E-3</v>
      </c>
      <c r="AL32" s="259">
        <v>5.0270223697705136E-3</v>
      </c>
      <c r="AM32" s="259">
        <v>1.1316843354948541E-3</v>
      </c>
      <c r="AN32" s="260">
        <v>2.0470383868459669E-3</v>
      </c>
      <c r="AO32" s="260">
        <v>4.7341018711451945E-2</v>
      </c>
      <c r="AP32" s="260">
        <v>1.7385515173812705E-2</v>
      </c>
      <c r="AQ32" s="260">
        <v>1.1091376210305216E-2</v>
      </c>
      <c r="AR32" s="260">
        <v>8.4356269773489759E-4</v>
      </c>
      <c r="AS32" s="260">
        <v>1.3286417265625716E-2</v>
      </c>
      <c r="AT32" s="260">
        <v>1.2196600996454965</v>
      </c>
      <c r="AU32" s="240">
        <v>0.93544888354033728</v>
      </c>
    </row>
    <row r="33" spans="2:47" ht="15.75" customHeight="1" x14ac:dyDescent="0.15">
      <c r="B33" s="337" t="s">
        <v>269</v>
      </c>
      <c r="C33" s="338" t="s">
        <v>411</v>
      </c>
      <c r="D33" s="339">
        <v>6.1635870715113304E-2</v>
      </c>
      <c r="E33" s="339">
        <v>5.1639313910713566E-2</v>
      </c>
      <c r="F33" s="339">
        <v>2.0867012953863312E-2</v>
      </c>
      <c r="G33" s="339">
        <v>6.8727949999850255E-2</v>
      </c>
      <c r="H33" s="339">
        <v>7.3593821926250233E-2</v>
      </c>
      <c r="I33" s="339">
        <v>6.7653087138096923E-2</v>
      </c>
      <c r="J33" s="339">
        <v>3.0681396730092361E-2</v>
      </c>
      <c r="K33" s="339">
        <v>2.1509671618092495E-2</v>
      </c>
      <c r="L33" s="339">
        <v>5.067026774831708E-2</v>
      </c>
      <c r="M33" s="339">
        <v>3.3173369014330996E-2</v>
      </c>
      <c r="N33" s="339">
        <v>3.610424154401639E-2</v>
      </c>
      <c r="O33" s="339">
        <v>2.9034520163589209E-2</v>
      </c>
      <c r="P33" s="339">
        <v>3.2652420293387344E-2</v>
      </c>
      <c r="Q33" s="339">
        <v>2.5826811986627118E-2</v>
      </c>
      <c r="R33" s="339">
        <v>4.0277470032746156E-2</v>
      </c>
      <c r="S33" s="339">
        <v>3.5584401966018281E-2</v>
      </c>
      <c r="T33" s="339">
        <v>4.2059721320211248E-2</v>
      </c>
      <c r="U33" s="339">
        <v>4.3669487600117483E-2</v>
      </c>
      <c r="V33" s="339">
        <v>4.6244238511504575E-2</v>
      </c>
      <c r="W33" s="339">
        <v>4.6184751015107099E-2</v>
      </c>
      <c r="X33" s="339">
        <v>3.7080878501327991E-2</v>
      </c>
      <c r="Y33" s="339">
        <v>5.4632248905832452E-2</v>
      </c>
      <c r="Z33" s="339">
        <v>4.626175919123756E-2</v>
      </c>
      <c r="AA33" s="339">
        <v>4.2566515289916895E-2</v>
      </c>
      <c r="AB33" s="339">
        <v>8.3728420698070127E-3</v>
      </c>
      <c r="AC33" s="339">
        <v>2.1399356841968534E-2</v>
      </c>
      <c r="AD33" s="339">
        <v>2.0135911876037391E-2</v>
      </c>
      <c r="AE33" s="339">
        <v>1.0122537379231713</v>
      </c>
      <c r="AF33" s="339">
        <v>9.2976174073063633E-3</v>
      </c>
      <c r="AG33" s="339">
        <v>2.7007606155228987E-3</v>
      </c>
      <c r="AH33" s="339">
        <v>3.3876071719964797E-2</v>
      </c>
      <c r="AI33" s="339">
        <v>1.2530805604064277E-2</v>
      </c>
      <c r="AJ33" s="339">
        <v>1.1821647512338048E-2</v>
      </c>
      <c r="AK33" s="339">
        <v>1.6539580338310843E-2</v>
      </c>
      <c r="AL33" s="339">
        <v>3.9236700466453098E-2</v>
      </c>
      <c r="AM33" s="339">
        <v>3.5254772285338506E-2</v>
      </c>
      <c r="AN33" s="340">
        <v>2.1634758503761693E-2</v>
      </c>
      <c r="AO33" s="340">
        <v>5.9472660224107271E-2</v>
      </c>
      <c r="AP33" s="340">
        <v>7.344142011836928E-2</v>
      </c>
      <c r="AQ33" s="340">
        <v>3.2492950101338583E-2</v>
      </c>
      <c r="AR33" s="340">
        <v>0.20327952669266763</v>
      </c>
      <c r="AS33" s="340">
        <v>8.1246433558300607E-3</v>
      </c>
      <c r="AT33" s="340">
        <v>2.6601969917327177</v>
      </c>
      <c r="AU33" s="318">
        <v>2.0403047592005592</v>
      </c>
    </row>
    <row r="34" spans="2:47" ht="15.75" customHeight="1" x14ac:dyDescent="0.15">
      <c r="B34" s="257" t="s">
        <v>270</v>
      </c>
      <c r="C34" s="258" t="s">
        <v>412</v>
      </c>
      <c r="D34" s="259">
        <v>9.378916217820641E-3</v>
      </c>
      <c r="E34" s="259">
        <v>1.163672746998004E-2</v>
      </c>
      <c r="F34" s="259">
        <v>5.7092158962047869E-2</v>
      </c>
      <c r="G34" s="259">
        <v>9.3473833018123606E-3</v>
      </c>
      <c r="H34" s="259">
        <v>1.7409561191045201E-2</v>
      </c>
      <c r="I34" s="259">
        <v>1.2547607517078577E-2</v>
      </c>
      <c r="J34" s="259">
        <v>1.1271597452036953E-2</v>
      </c>
      <c r="K34" s="259">
        <v>4.8793279243422054E-3</v>
      </c>
      <c r="L34" s="259">
        <v>6.2796329171481485E-3</v>
      </c>
      <c r="M34" s="259">
        <v>1.4277798495994014E-2</v>
      </c>
      <c r="N34" s="259">
        <v>1.8432079931793483E-2</v>
      </c>
      <c r="O34" s="259">
        <v>9.246808157161529E-3</v>
      </c>
      <c r="P34" s="259">
        <v>8.4898886665801393E-3</v>
      </c>
      <c r="Q34" s="259">
        <v>1.066691689556858E-2</v>
      </c>
      <c r="R34" s="259">
        <v>1.2701085760848623E-2</v>
      </c>
      <c r="S34" s="259">
        <v>7.6914683812953953E-3</v>
      </c>
      <c r="T34" s="259">
        <v>1.550455110942232E-2</v>
      </c>
      <c r="U34" s="259">
        <v>8.4742404230400952E-3</v>
      </c>
      <c r="V34" s="259">
        <v>8.9093960658248074E-3</v>
      </c>
      <c r="W34" s="259">
        <v>7.5007108634985954E-3</v>
      </c>
      <c r="X34" s="259">
        <v>6.2412670747538906E-3</v>
      </c>
      <c r="Y34" s="259">
        <v>1.6327229200289985E-2</v>
      </c>
      <c r="Z34" s="259">
        <v>2.1307379981450717E-2</v>
      </c>
      <c r="AA34" s="259">
        <v>1.3176443606094001E-2</v>
      </c>
      <c r="AB34" s="259">
        <v>2.0706398296677236E-2</v>
      </c>
      <c r="AC34" s="259">
        <v>1.8435077577860077E-2</v>
      </c>
      <c r="AD34" s="259">
        <v>3.0046180913798404E-2</v>
      </c>
      <c r="AE34" s="259">
        <v>1.9676642336317621E-2</v>
      </c>
      <c r="AF34" s="259">
        <v>1.0666263712480022</v>
      </c>
      <c r="AG34" s="259">
        <v>6.059299718239318E-2</v>
      </c>
      <c r="AH34" s="259">
        <v>2.8460300285369052E-2</v>
      </c>
      <c r="AI34" s="259">
        <v>1.1296715547725699E-2</v>
      </c>
      <c r="AJ34" s="259">
        <v>1.635972445461845E-2</v>
      </c>
      <c r="AK34" s="259">
        <v>1.0698056970066965E-2</v>
      </c>
      <c r="AL34" s="259">
        <v>9.9535642117946424E-3</v>
      </c>
      <c r="AM34" s="259">
        <v>2.313654187927747E-2</v>
      </c>
      <c r="AN34" s="260">
        <v>1.2006058404151419E-2</v>
      </c>
      <c r="AO34" s="260">
        <v>3.2031758131085761E-2</v>
      </c>
      <c r="AP34" s="260">
        <v>1.6698195615425501E-2</v>
      </c>
      <c r="AQ34" s="260">
        <v>1.1252047259042785E-2</v>
      </c>
      <c r="AR34" s="260">
        <v>6.2925974324018422E-3</v>
      </c>
      <c r="AS34" s="260">
        <v>3.2137882455424219E-2</v>
      </c>
      <c r="AT34" s="260">
        <v>1.7451972877683606</v>
      </c>
      <c r="AU34" s="240">
        <v>1.3385228022750344</v>
      </c>
    </row>
    <row r="35" spans="2:47" ht="15.75" customHeight="1" x14ac:dyDescent="0.15">
      <c r="B35" s="337" t="s">
        <v>271</v>
      </c>
      <c r="C35" s="338" t="s">
        <v>272</v>
      </c>
      <c r="D35" s="339">
        <v>5.819327991763437E-3</v>
      </c>
      <c r="E35" s="339">
        <v>5.0303416222788689E-3</v>
      </c>
      <c r="F35" s="339">
        <v>1.6229669444805143E-2</v>
      </c>
      <c r="G35" s="339">
        <v>8.2399019956784763E-3</v>
      </c>
      <c r="H35" s="339">
        <v>9.4519156959782524E-3</v>
      </c>
      <c r="I35" s="339">
        <v>7.6324405763961729E-3</v>
      </c>
      <c r="J35" s="339">
        <v>6.9217914367922994E-3</v>
      </c>
      <c r="K35" s="339">
        <v>5.1706891710996579E-3</v>
      </c>
      <c r="L35" s="339">
        <v>7.4103541680925217E-3</v>
      </c>
      <c r="M35" s="339">
        <v>1.0249169393712974E-2</v>
      </c>
      <c r="N35" s="339">
        <v>7.5538582030703046E-3</v>
      </c>
      <c r="O35" s="339">
        <v>5.1200045806664516E-3</v>
      </c>
      <c r="P35" s="339">
        <v>5.0712439849193011E-3</v>
      </c>
      <c r="Q35" s="339">
        <v>7.4811308596259441E-3</v>
      </c>
      <c r="R35" s="339">
        <v>7.2670172774926068E-3</v>
      </c>
      <c r="S35" s="339">
        <v>5.3158955873101026E-3</v>
      </c>
      <c r="T35" s="339">
        <v>6.2180325845036756E-3</v>
      </c>
      <c r="U35" s="339">
        <v>4.9428048699550631E-3</v>
      </c>
      <c r="V35" s="339">
        <v>5.3240365842691382E-3</v>
      </c>
      <c r="W35" s="339">
        <v>8.1175912598712551E-3</v>
      </c>
      <c r="X35" s="339">
        <v>3.2475022476000218E-3</v>
      </c>
      <c r="Y35" s="339">
        <v>5.3148561340645569E-3</v>
      </c>
      <c r="Z35" s="339">
        <v>1.0262595874765933E-2</v>
      </c>
      <c r="AA35" s="339">
        <v>8.8882970209882544E-3</v>
      </c>
      <c r="AB35" s="339">
        <v>8.7200955747097422E-3</v>
      </c>
      <c r="AC35" s="339">
        <v>5.8850946724283426E-3</v>
      </c>
      <c r="AD35" s="339">
        <v>6.2914661080282295E-3</v>
      </c>
      <c r="AE35" s="339">
        <v>3.8392251317301791E-2</v>
      </c>
      <c r="AF35" s="339">
        <v>2.0730382277381543E-2</v>
      </c>
      <c r="AG35" s="339">
        <v>1.0431952447620561</v>
      </c>
      <c r="AH35" s="339">
        <v>3.0256521834745791E-2</v>
      </c>
      <c r="AI35" s="339">
        <v>2.2307294359455585E-2</v>
      </c>
      <c r="AJ35" s="339">
        <v>6.3102857444983212E-3</v>
      </c>
      <c r="AK35" s="339">
        <v>8.4533612756186177E-3</v>
      </c>
      <c r="AL35" s="339">
        <v>2.123516153621614E-2</v>
      </c>
      <c r="AM35" s="339">
        <v>2.1759814105009059E-2</v>
      </c>
      <c r="AN35" s="340">
        <v>1.3800925120751383E-2</v>
      </c>
      <c r="AO35" s="340">
        <v>2.1642271345542995E-2</v>
      </c>
      <c r="AP35" s="340">
        <v>4.6759618528385206E-2</v>
      </c>
      <c r="AQ35" s="340">
        <v>3.3021663999372459E-2</v>
      </c>
      <c r="AR35" s="340">
        <v>9.5236592295207759E-3</v>
      </c>
      <c r="AS35" s="340">
        <v>2.1937084921659428E-2</v>
      </c>
      <c r="AT35" s="340">
        <v>1.5525026652783815</v>
      </c>
      <c r="AU35" s="318">
        <v>1.1907308317704073</v>
      </c>
    </row>
    <row r="36" spans="2:47" ht="15.75" customHeight="1" x14ac:dyDescent="0.15">
      <c r="B36" s="257" t="s">
        <v>273</v>
      </c>
      <c r="C36" s="258" t="s">
        <v>413</v>
      </c>
      <c r="D36" s="259">
        <v>8.9083107187252097E-2</v>
      </c>
      <c r="E36" s="259">
        <v>5.3066707281686873E-2</v>
      </c>
      <c r="F36" s="259">
        <v>0.29150802684015775</v>
      </c>
      <c r="G36" s="259">
        <v>5.2906837223697767E-2</v>
      </c>
      <c r="H36" s="259">
        <v>3.1399288043206047E-2</v>
      </c>
      <c r="I36" s="259">
        <v>5.2854874364539645E-2</v>
      </c>
      <c r="J36" s="259">
        <v>2.7009161254386221E-2</v>
      </c>
      <c r="K36" s="259">
        <v>6.1341126843248883E-2</v>
      </c>
      <c r="L36" s="259">
        <v>2.1365921973016993E-2</v>
      </c>
      <c r="M36" s="259">
        <v>0.10341857660241582</v>
      </c>
      <c r="N36" s="259">
        <v>4.5149161648938042E-2</v>
      </c>
      <c r="O36" s="259">
        <v>3.7593405711264585E-2</v>
      </c>
      <c r="P36" s="259">
        <v>3.3386810501208952E-2</v>
      </c>
      <c r="Q36" s="259">
        <v>2.9845436329985171E-2</v>
      </c>
      <c r="R36" s="259">
        <v>2.1428117854085302E-2</v>
      </c>
      <c r="S36" s="259">
        <v>1.986490420924358E-2</v>
      </c>
      <c r="T36" s="259">
        <v>4.266985163279198E-2</v>
      </c>
      <c r="U36" s="259">
        <v>2.2463193670633451E-2</v>
      </c>
      <c r="V36" s="259">
        <v>2.4006323120206247E-2</v>
      </c>
      <c r="W36" s="259">
        <v>1.8888215080703832E-2</v>
      </c>
      <c r="X36" s="259">
        <v>1.6680823131057562E-2</v>
      </c>
      <c r="Y36" s="259">
        <v>2.7510524809408361E-2</v>
      </c>
      <c r="Z36" s="259">
        <v>0.16021128605834237</v>
      </c>
      <c r="AA36" s="259">
        <v>4.711803816040383E-2</v>
      </c>
      <c r="AB36" s="259">
        <v>3.4783503772900133E-2</v>
      </c>
      <c r="AC36" s="259">
        <v>2.9791459551978785E-2</v>
      </c>
      <c r="AD36" s="259">
        <v>7.6743540942386973E-2</v>
      </c>
      <c r="AE36" s="259">
        <v>5.469684868960209E-2</v>
      </c>
      <c r="AF36" s="259">
        <v>3.7579617653710699E-2</v>
      </c>
      <c r="AG36" s="259">
        <v>5.39805425468959E-3</v>
      </c>
      <c r="AH36" s="259">
        <v>1.0919164585560157</v>
      </c>
      <c r="AI36" s="259">
        <v>2.8621883306434181E-2</v>
      </c>
      <c r="AJ36" s="259">
        <v>3.6699761038130559E-2</v>
      </c>
      <c r="AK36" s="259">
        <v>3.2777754291534802E-2</v>
      </c>
      <c r="AL36" s="259">
        <v>2.1508735521831669E-2</v>
      </c>
      <c r="AM36" s="259">
        <v>4.389241705834071E-2</v>
      </c>
      <c r="AN36" s="260">
        <v>2.0216034087755207E-2</v>
      </c>
      <c r="AO36" s="260">
        <v>9.8666501192849546E-2</v>
      </c>
      <c r="AP36" s="260">
        <v>4.1207614477704255E-2</v>
      </c>
      <c r="AQ36" s="260">
        <v>4.7392135538107248E-2</v>
      </c>
      <c r="AR36" s="260">
        <v>6.7608178191821869E-2</v>
      </c>
      <c r="AS36" s="260">
        <v>5.2506899215347451E-2</v>
      </c>
      <c r="AT36" s="260">
        <v>3.1527771168730228</v>
      </c>
      <c r="AU36" s="240">
        <v>2.4181014324299186</v>
      </c>
    </row>
    <row r="37" spans="2:47" ht="15.75" customHeight="1" x14ac:dyDescent="0.15">
      <c r="B37" s="337" t="s">
        <v>275</v>
      </c>
      <c r="C37" s="338" t="s">
        <v>414</v>
      </c>
      <c r="D37" s="339">
        <v>6.9936290069038251E-3</v>
      </c>
      <c r="E37" s="339">
        <v>7.2620279246223794E-3</v>
      </c>
      <c r="F37" s="339">
        <v>9.2822997719762927E-3</v>
      </c>
      <c r="G37" s="339">
        <v>7.7552151305773261E-3</v>
      </c>
      <c r="H37" s="339">
        <v>7.6535122343825233E-3</v>
      </c>
      <c r="I37" s="339">
        <v>6.5183386340543527E-3</v>
      </c>
      <c r="J37" s="339">
        <v>8.9146195597817942E-3</v>
      </c>
      <c r="K37" s="339">
        <v>5.3909734857828222E-3</v>
      </c>
      <c r="L37" s="339">
        <v>5.7794157973778118E-3</v>
      </c>
      <c r="M37" s="339">
        <v>7.5977616686957105E-3</v>
      </c>
      <c r="N37" s="339">
        <v>1.1020367604988444E-2</v>
      </c>
      <c r="O37" s="339">
        <v>6.0191370338713961E-3</v>
      </c>
      <c r="P37" s="339">
        <v>4.1435868718474765E-3</v>
      </c>
      <c r="Q37" s="339">
        <v>7.5756918687001872E-3</v>
      </c>
      <c r="R37" s="339">
        <v>7.3793254795616178E-3</v>
      </c>
      <c r="S37" s="339">
        <v>9.3229990551621043E-3</v>
      </c>
      <c r="T37" s="339">
        <v>1.228764364851042E-2</v>
      </c>
      <c r="U37" s="339">
        <v>7.7756350255963847E-3</v>
      </c>
      <c r="V37" s="339">
        <v>1.0841115300630833E-2</v>
      </c>
      <c r="W37" s="339">
        <v>9.8733590312536437E-3</v>
      </c>
      <c r="X37" s="339">
        <v>4.5509204322204582E-3</v>
      </c>
      <c r="Y37" s="339">
        <v>6.6204287594860073E-3</v>
      </c>
      <c r="Z37" s="339">
        <v>8.6096370449088595E-3</v>
      </c>
      <c r="AA37" s="339">
        <v>1.0978577810652793E-2</v>
      </c>
      <c r="AB37" s="339">
        <v>1.1705966046387635E-2</v>
      </c>
      <c r="AC37" s="339">
        <v>2.8174458154168042E-2</v>
      </c>
      <c r="AD37" s="339">
        <v>1.1464629636995826E-2</v>
      </c>
      <c r="AE37" s="339">
        <v>3.1397537298106397E-2</v>
      </c>
      <c r="AF37" s="339">
        <v>4.2001184192331543E-2</v>
      </c>
      <c r="AG37" s="339">
        <v>4.262388450249374E-3</v>
      </c>
      <c r="AH37" s="339">
        <v>1.3072906375828244E-2</v>
      </c>
      <c r="AI37" s="339">
        <v>1.1614373204522837</v>
      </c>
      <c r="AJ37" s="339">
        <v>2.2323517338280464E-2</v>
      </c>
      <c r="AK37" s="339">
        <v>1.8884497106162072E-2</v>
      </c>
      <c r="AL37" s="339">
        <v>1.2550530509993479E-2</v>
      </c>
      <c r="AM37" s="339">
        <v>4.7568878226642318E-2</v>
      </c>
      <c r="AN37" s="340">
        <v>3.5051067078222885E-2</v>
      </c>
      <c r="AO37" s="340">
        <v>2.9644640264996469E-2</v>
      </c>
      <c r="AP37" s="340">
        <v>1.9604721177418048E-2</v>
      </c>
      <c r="AQ37" s="340">
        <v>1.5604044671531274E-2</v>
      </c>
      <c r="AR37" s="340">
        <v>7.3306722431049128E-3</v>
      </c>
      <c r="AS37" s="340">
        <v>3.3299139984896954E-2</v>
      </c>
      <c r="AT37" s="340">
        <v>1.7355243173891455</v>
      </c>
      <c r="AU37" s="318">
        <v>1.3311038751949522</v>
      </c>
    </row>
    <row r="38" spans="2:47" ht="15.75" customHeight="1" x14ac:dyDescent="0.15">
      <c r="B38" s="257" t="s">
        <v>276</v>
      </c>
      <c r="C38" s="258" t="s">
        <v>415</v>
      </c>
      <c r="D38" s="259">
        <v>6.6755685478078123E-4</v>
      </c>
      <c r="E38" s="259">
        <v>9.6848652718893916E-4</v>
      </c>
      <c r="F38" s="259">
        <v>6.6173347219336434E-4</v>
      </c>
      <c r="G38" s="259">
        <v>8.7047016625752709E-4</v>
      </c>
      <c r="H38" s="259">
        <v>3.0837431485957666E-4</v>
      </c>
      <c r="I38" s="259">
        <v>4.7934461919999443E-4</v>
      </c>
      <c r="J38" s="259">
        <v>2.6062801826172134E-4</v>
      </c>
      <c r="K38" s="259">
        <v>1.877500954210591E-3</v>
      </c>
      <c r="L38" s="259">
        <v>2.3373125221777554E-4</v>
      </c>
      <c r="M38" s="259">
        <v>1.0014424486731492E-3</v>
      </c>
      <c r="N38" s="259">
        <v>2.3908361248263084E-4</v>
      </c>
      <c r="O38" s="259">
        <v>1.31412752727444E-3</v>
      </c>
      <c r="P38" s="259">
        <v>3.1193807267886433E-4</v>
      </c>
      <c r="Q38" s="259">
        <v>5.3754285761948249E-4</v>
      </c>
      <c r="R38" s="259">
        <v>9.852993703940553E-4</v>
      </c>
      <c r="S38" s="259">
        <v>5.6715397834553396E-4</v>
      </c>
      <c r="T38" s="259">
        <v>2.5866128134344722E-4</v>
      </c>
      <c r="U38" s="259">
        <v>1.3431012897992378E-4</v>
      </c>
      <c r="V38" s="259">
        <v>3.7667081860581173E-4</v>
      </c>
      <c r="W38" s="259">
        <v>2.4983560665300573E-4</v>
      </c>
      <c r="X38" s="259">
        <v>2.006453756080966E-4</v>
      </c>
      <c r="Y38" s="259">
        <v>4.3495113352618137E-4</v>
      </c>
      <c r="Z38" s="259">
        <v>3.0267779067251049E-4</v>
      </c>
      <c r="AA38" s="259">
        <v>1.5507375494389862E-3</v>
      </c>
      <c r="AB38" s="259">
        <v>4.7466946715174924E-4</v>
      </c>
      <c r="AC38" s="259">
        <v>9.0681753496786306E-4</v>
      </c>
      <c r="AD38" s="259">
        <v>8.5149150983025322E-4</v>
      </c>
      <c r="AE38" s="259">
        <v>5.1982637643126391E-4</v>
      </c>
      <c r="AF38" s="259">
        <v>1.0977591211442299E-3</v>
      </c>
      <c r="AG38" s="259">
        <v>2.923507614720069E-4</v>
      </c>
      <c r="AH38" s="259">
        <v>4.5387430116998592E-4</v>
      </c>
      <c r="AI38" s="259">
        <v>7.1217396566679075E-4</v>
      </c>
      <c r="AJ38" s="259">
        <v>1.0001500536110202</v>
      </c>
      <c r="AK38" s="259">
        <v>7.8792674265988508E-4</v>
      </c>
      <c r="AL38" s="259">
        <v>3.8248134959774637E-4</v>
      </c>
      <c r="AM38" s="259">
        <v>1.3783621765438366E-3</v>
      </c>
      <c r="AN38" s="260">
        <v>5.2337021706408068E-4</v>
      </c>
      <c r="AO38" s="260">
        <v>2.1333081211517592E-3</v>
      </c>
      <c r="AP38" s="260">
        <v>3.1947126432597256E-4</v>
      </c>
      <c r="AQ38" s="260">
        <v>9.2123665066059742E-4</v>
      </c>
      <c r="AR38" s="260">
        <v>1.9817444035549197E-4</v>
      </c>
      <c r="AS38" s="260">
        <v>0.10162880874669941</v>
      </c>
      <c r="AT38" s="260">
        <v>1.1285250600893795</v>
      </c>
      <c r="AU38" s="240">
        <v>0.8655505807025603</v>
      </c>
    </row>
    <row r="39" spans="2:47" ht="15.75" customHeight="1" x14ac:dyDescent="0.15">
      <c r="B39" s="337" t="s">
        <v>277</v>
      </c>
      <c r="C39" s="338" t="s">
        <v>416</v>
      </c>
      <c r="D39" s="339">
        <v>1.6281271545580007E-4</v>
      </c>
      <c r="E39" s="339">
        <v>1.274925119129817E-4</v>
      </c>
      <c r="F39" s="339">
        <v>2.6264821890058124E-4</v>
      </c>
      <c r="G39" s="339">
        <v>4.419173438860055E-4</v>
      </c>
      <c r="H39" s="339">
        <v>1.7800682229278026E-4</v>
      </c>
      <c r="I39" s="339">
        <v>2.0852269018278819E-4</v>
      </c>
      <c r="J39" s="339">
        <v>2.1426740023601108E-4</v>
      </c>
      <c r="K39" s="339">
        <v>1.3280519152388868E-4</v>
      </c>
      <c r="L39" s="339">
        <v>2.6318688219250313E-4</v>
      </c>
      <c r="M39" s="339">
        <v>3.6679179672231658E-4</v>
      </c>
      <c r="N39" s="339">
        <v>1.7567259546886959E-3</v>
      </c>
      <c r="O39" s="339">
        <v>3.5185319922733272E-4</v>
      </c>
      <c r="P39" s="339">
        <v>1.85633856959628E-4</v>
      </c>
      <c r="Q39" s="339">
        <v>6.8688886107330129E-4</v>
      </c>
      <c r="R39" s="339">
        <v>6.0947419749089596E-4</v>
      </c>
      <c r="S39" s="339">
        <v>5.8631616938064756E-4</v>
      </c>
      <c r="T39" s="339">
        <v>7.4942610819554527E-4</v>
      </c>
      <c r="U39" s="339">
        <v>1.3836996262061288E-3</v>
      </c>
      <c r="V39" s="339">
        <v>1.1503643058128211E-3</v>
      </c>
      <c r="W39" s="339">
        <v>9.6130985491207921E-4</v>
      </c>
      <c r="X39" s="339">
        <v>1.9978774476990595E-4</v>
      </c>
      <c r="Y39" s="339">
        <v>6.6107700700447267E-4</v>
      </c>
      <c r="Z39" s="339">
        <v>2.2676183315514515E-4</v>
      </c>
      <c r="AA39" s="339">
        <v>3.4413317659504116E-4</v>
      </c>
      <c r="AB39" s="339">
        <v>7.4591845430746321E-4</v>
      </c>
      <c r="AC39" s="339">
        <v>4.1859537683367799E-4</v>
      </c>
      <c r="AD39" s="339">
        <v>4.1317697940018006E-4</v>
      </c>
      <c r="AE39" s="339">
        <v>4.6298399779044845E-4</v>
      </c>
      <c r="AF39" s="339">
        <v>5.3528184904568822E-4</v>
      </c>
      <c r="AG39" s="339">
        <v>5.8671568964629393E-5</v>
      </c>
      <c r="AH39" s="339">
        <v>6.1224844621120148E-4</v>
      </c>
      <c r="AI39" s="339">
        <v>5.7426660560434542E-3</v>
      </c>
      <c r="AJ39" s="339">
        <v>3.0735618414059497E-4</v>
      </c>
      <c r="AK39" s="339">
        <v>1.0001893561888433</v>
      </c>
      <c r="AL39" s="339">
        <v>2.3255175371461769E-4</v>
      </c>
      <c r="AM39" s="339">
        <v>3.3713414789167677E-4</v>
      </c>
      <c r="AN39" s="340">
        <v>7.4855859651247567E-4</v>
      </c>
      <c r="AO39" s="340">
        <v>5.8766381594277698E-4</v>
      </c>
      <c r="AP39" s="340">
        <v>6.8016749972624462E-4</v>
      </c>
      <c r="AQ39" s="340">
        <v>8.7914565296338043E-4</v>
      </c>
      <c r="AR39" s="340">
        <v>1.5346694505685311E-4</v>
      </c>
      <c r="AS39" s="340">
        <v>2.5062924553867294E-3</v>
      </c>
      <c r="AT39" s="340">
        <v>1.027823139437553</v>
      </c>
      <c r="AU39" s="318">
        <v>0.78831471861975622</v>
      </c>
    </row>
    <row r="40" spans="2:47" ht="15.75" customHeight="1" x14ac:dyDescent="0.15">
      <c r="B40" s="257" t="s">
        <v>279</v>
      </c>
      <c r="C40" s="258" t="s">
        <v>417</v>
      </c>
      <c r="D40" s="259">
        <v>5.1431932086109944E-5</v>
      </c>
      <c r="E40" s="259">
        <v>3.4105405078069449E-5</v>
      </c>
      <c r="F40" s="259">
        <v>1.5620600102508094E-4</v>
      </c>
      <c r="G40" s="259">
        <v>3.4859014490454104E-5</v>
      </c>
      <c r="H40" s="259">
        <v>2.459537299967408E-5</v>
      </c>
      <c r="I40" s="259">
        <v>3.4381091827388543E-5</v>
      </c>
      <c r="J40" s="259">
        <v>2.380736182075942E-5</v>
      </c>
      <c r="K40" s="259">
        <v>3.6997285331524797E-5</v>
      </c>
      <c r="L40" s="259">
        <v>1.726696317747749E-5</v>
      </c>
      <c r="M40" s="259">
        <v>5.9560499247103455E-5</v>
      </c>
      <c r="N40" s="259">
        <v>3.2360207685346665E-5</v>
      </c>
      <c r="O40" s="259">
        <v>2.6428383542980553E-5</v>
      </c>
      <c r="P40" s="259">
        <v>2.137586004881788E-5</v>
      </c>
      <c r="Q40" s="259">
        <v>2.1767397925938999E-5</v>
      </c>
      <c r="R40" s="259">
        <v>1.8599220627023676E-5</v>
      </c>
      <c r="S40" s="259">
        <v>1.7823704193737853E-5</v>
      </c>
      <c r="T40" s="259">
        <v>3.1470582840179902E-5</v>
      </c>
      <c r="U40" s="259">
        <v>1.8469693524554407E-5</v>
      </c>
      <c r="V40" s="259">
        <v>2.0931909700864917E-5</v>
      </c>
      <c r="W40" s="259">
        <v>1.7314103623732649E-5</v>
      </c>
      <c r="X40" s="259">
        <v>1.311429078224955E-5</v>
      </c>
      <c r="Y40" s="259">
        <v>2.1325420226487481E-5</v>
      </c>
      <c r="Z40" s="259">
        <v>9.2202880078377913E-5</v>
      </c>
      <c r="AA40" s="259">
        <v>3.6804025828809247E-5</v>
      </c>
      <c r="AB40" s="259">
        <v>2.7922381761583407E-5</v>
      </c>
      <c r="AC40" s="259">
        <v>1.8802731310068926E-4</v>
      </c>
      <c r="AD40" s="259">
        <v>5.1098664923845785E-5</v>
      </c>
      <c r="AE40" s="259">
        <v>6.8580306351818287E-5</v>
      </c>
      <c r="AF40" s="259">
        <v>1.7143396595929849E-4</v>
      </c>
      <c r="AG40" s="259">
        <v>2.0040218106470314E-5</v>
      </c>
      <c r="AH40" s="259">
        <v>5.4496929932902909E-4</v>
      </c>
      <c r="AI40" s="259">
        <v>5.7942380767971914E-4</v>
      </c>
      <c r="AJ40" s="259">
        <v>5.1479160955687024E-5</v>
      </c>
      <c r="AK40" s="259">
        <v>4.3810644314802719E-5</v>
      </c>
      <c r="AL40" s="259">
        <v>1.0139883236111968</v>
      </c>
      <c r="AM40" s="259">
        <v>5.8346240321996651E-5</v>
      </c>
      <c r="AN40" s="260">
        <v>5.9722706128392292E-5</v>
      </c>
      <c r="AO40" s="260">
        <v>8.0119223753943362E-5</v>
      </c>
      <c r="AP40" s="260">
        <v>3.8472871219309647E-4</v>
      </c>
      <c r="AQ40" s="260">
        <v>3.1643383772586055E-4</v>
      </c>
      <c r="AR40" s="260">
        <v>4.2573706331677995E-5</v>
      </c>
      <c r="AS40" s="260">
        <v>1.7962057462929257E-4</v>
      </c>
      <c r="AT40" s="260">
        <v>1.0177198529824769</v>
      </c>
      <c r="AU40" s="240">
        <v>0.7805657498396541</v>
      </c>
    </row>
    <row r="41" spans="2:47" ht="15.75" customHeight="1" x14ac:dyDescent="0.15">
      <c r="B41" s="337" t="s">
        <v>281</v>
      </c>
      <c r="C41" s="338" t="s">
        <v>418</v>
      </c>
      <c r="D41" s="339">
        <v>2.5616046929066052E-3</v>
      </c>
      <c r="E41" s="339">
        <v>1.3120865310483983E-2</v>
      </c>
      <c r="F41" s="339">
        <v>2.6021922587521639E-3</v>
      </c>
      <c r="G41" s="339">
        <v>2.4821249508631786E-3</v>
      </c>
      <c r="H41" s="339">
        <v>1.8558914664190572E-3</v>
      </c>
      <c r="I41" s="339">
        <v>9.0009802854111825E-4</v>
      </c>
      <c r="J41" s="339">
        <v>1.3299201472970264E-3</v>
      </c>
      <c r="K41" s="339">
        <v>6.8956796976941709E-4</v>
      </c>
      <c r="L41" s="339">
        <v>6.7236281968346598E-4</v>
      </c>
      <c r="M41" s="339">
        <v>1.6435961892677575E-3</v>
      </c>
      <c r="N41" s="339">
        <v>7.5917526957198296E-4</v>
      </c>
      <c r="O41" s="339">
        <v>7.336776733029162E-4</v>
      </c>
      <c r="P41" s="339">
        <v>1.313750043107438E-3</v>
      </c>
      <c r="Q41" s="339">
        <v>4.6311610255255951E-4</v>
      </c>
      <c r="R41" s="339">
        <v>9.7795162920041737E-4</v>
      </c>
      <c r="S41" s="339">
        <v>5.7874495029892859E-4</v>
      </c>
      <c r="T41" s="339">
        <v>1.0897151910653183E-3</v>
      </c>
      <c r="U41" s="339">
        <v>5.9146485183528697E-4</v>
      </c>
      <c r="V41" s="339">
        <v>5.793006706681814E-4</v>
      </c>
      <c r="W41" s="339">
        <v>3.7443539351027894E-4</v>
      </c>
      <c r="X41" s="339">
        <v>2.9498407601781935E-4</v>
      </c>
      <c r="Y41" s="339">
        <v>9.1505806359662694E-4</v>
      </c>
      <c r="Z41" s="339">
        <v>1.5915464313609521E-3</v>
      </c>
      <c r="AA41" s="339">
        <v>1.3099071614781882E-3</v>
      </c>
      <c r="AB41" s="339">
        <v>1.6528931414549982E-3</v>
      </c>
      <c r="AC41" s="339">
        <v>1.0996916545129172E-2</v>
      </c>
      <c r="AD41" s="339">
        <v>2.4336406138145694E-3</v>
      </c>
      <c r="AE41" s="339">
        <v>1.0496942099460804E-3</v>
      </c>
      <c r="AF41" s="339">
        <v>3.6763715683879594E-3</v>
      </c>
      <c r="AG41" s="339">
        <v>4.091826054371265E-4</v>
      </c>
      <c r="AH41" s="339">
        <v>1.8650294665754083E-3</v>
      </c>
      <c r="AI41" s="339">
        <v>2.1266816086334675E-3</v>
      </c>
      <c r="AJ41" s="339">
        <v>4.2020393522194715E-4</v>
      </c>
      <c r="AK41" s="339">
        <v>1.7412281806870869E-3</v>
      </c>
      <c r="AL41" s="339">
        <v>1.3944331903431367E-3</v>
      </c>
      <c r="AM41" s="339">
        <v>1.0004363616778815</v>
      </c>
      <c r="AN41" s="340">
        <v>2.4112281144392602E-3</v>
      </c>
      <c r="AO41" s="340">
        <v>2.1835154046404293E-3</v>
      </c>
      <c r="AP41" s="340">
        <v>3.6096394078847954E-3</v>
      </c>
      <c r="AQ41" s="340">
        <v>2.2770091512221953E-3</v>
      </c>
      <c r="AR41" s="340">
        <v>3.7532630443028441E-4</v>
      </c>
      <c r="AS41" s="340">
        <v>6.2275966398143837E-4</v>
      </c>
      <c r="AT41" s="340">
        <v>1.0791131661316615</v>
      </c>
      <c r="AU41" s="318">
        <v>0.82765289014943355</v>
      </c>
    </row>
    <row r="42" spans="2:47" ht="15.75" customHeight="1" x14ac:dyDescent="0.15">
      <c r="B42" s="261" t="s">
        <v>282</v>
      </c>
      <c r="C42" s="258" t="s">
        <v>419</v>
      </c>
      <c r="D42" s="259">
        <v>3.3615990328848433E-2</v>
      </c>
      <c r="E42" s="259">
        <v>2.3767677045217532E-2</v>
      </c>
      <c r="F42" s="259">
        <v>6.76172635796434E-2</v>
      </c>
      <c r="G42" s="259">
        <v>4.4425612187995296E-2</v>
      </c>
      <c r="H42" s="259">
        <v>4.0723730091251006E-2</v>
      </c>
      <c r="I42" s="259">
        <v>3.7359004158518908E-2</v>
      </c>
      <c r="J42" s="259">
        <v>6.9024308299979548E-2</v>
      </c>
      <c r="K42" s="259">
        <v>3.6133285051755143E-2</v>
      </c>
      <c r="L42" s="259">
        <v>4.1058883873394049E-2</v>
      </c>
      <c r="M42" s="259">
        <v>5.881938720913666E-2</v>
      </c>
      <c r="N42" s="259">
        <v>4.1262247560071838E-2</v>
      </c>
      <c r="O42" s="259">
        <v>2.6463550410611419E-2</v>
      </c>
      <c r="P42" s="259">
        <v>3.0111361567648761E-2</v>
      </c>
      <c r="Q42" s="259">
        <v>3.2757134283432354E-2</v>
      </c>
      <c r="R42" s="259">
        <v>3.146282513621957E-2</v>
      </c>
      <c r="S42" s="259">
        <v>3.974119389469425E-2</v>
      </c>
      <c r="T42" s="259">
        <v>4.4069043583078234E-2</v>
      </c>
      <c r="U42" s="259">
        <v>4.9088863076516644E-2</v>
      </c>
      <c r="V42" s="259">
        <v>4.9025720318360444E-2</v>
      </c>
      <c r="W42" s="259">
        <v>3.4238967861412041E-2</v>
      </c>
      <c r="X42" s="259">
        <v>3.3626792144921702E-2</v>
      </c>
      <c r="Y42" s="259">
        <v>2.8652529169191778E-2</v>
      </c>
      <c r="Z42" s="259">
        <v>6.146000564662514E-2</v>
      </c>
      <c r="AA42" s="259">
        <v>9.2163604853382902E-2</v>
      </c>
      <c r="AB42" s="259">
        <v>6.3888029315929989E-2</v>
      </c>
      <c r="AC42" s="259">
        <v>0.12265753756230355</v>
      </c>
      <c r="AD42" s="259">
        <v>6.4828790616368884E-2</v>
      </c>
      <c r="AE42" s="259">
        <v>7.5439683265838373E-2</v>
      </c>
      <c r="AF42" s="259">
        <v>0.10460917537999657</v>
      </c>
      <c r="AG42" s="259">
        <v>1.9911350748093092E-2</v>
      </c>
      <c r="AH42" s="259">
        <v>0.14480555590137417</v>
      </c>
      <c r="AI42" s="259">
        <v>0.13305016487074683</v>
      </c>
      <c r="AJ42" s="259">
        <v>7.7191066444168913E-2</v>
      </c>
      <c r="AK42" s="259">
        <v>7.683065592125389E-2</v>
      </c>
      <c r="AL42" s="259">
        <v>4.5534139369625713E-2</v>
      </c>
      <c r="AM42" s="259">
        <v>7.6046406156937835E-2</v>
      </c>
      <c r="AN42" s="260">
        <v>1.1251001589731875</v>
      </c>
      <c r="AO42" s="260">
        <v>6.4790722382275887E-2</v>
      </c>
      <c r="AP42" s="260">
        <v>4.3281117626929301E-2</v>
      </c>
      <c r="AQ42" s="260">
        <v>4.8529888089096355E-2</v>
      </c>
      <c r="AR42" s="260">
        <v>2.5132397288304853E-2</v>
      </c>
      <c r="AS42" s="260">
        <v>4.3726119004889041E-2</v>
      </c>
      <c r="AT42" s="260">
        <v>3.4020219402492282</v>
      </c>
      <c r="AU42" s="240">
        <v>2.609265996904274</v>
      </c>
    </row>
    <row r="43" spans="2:47" ht="15.75" customHeight="1" x14ac:dyDescent="0.15">
      <c r="B43" s="341" t="s">
        <v>283</v>
      </c>
      <c r="C43" s="338" t="s">
        <v>420</v>
      </c>
      <c r="D43" s="339">
        <v>0</v>
      </c>
      <c r="E43" s="339">
        <v>0</v>
      </c>
      <c r="F43" s="339">
        <v>0</v>
      </c>
      <c r="G43" s="339">
        <v>0</v>
      </c>
      <c r="H43" s="339">
        <v>0</v>
      </c>
      <c r="I43" s="339">
        <v>0</v>
      </c>
      <c r="J43" s="339">
        <v>0</v>
      </c>
      <c r="K43" s="339">
        <v>0</v>
      </c>
      <c r="L43" s="339">
        <v>0</v>
      </c>
      <c r="M43" s="339">
        <v>0</v>
      </c>
      <c r="N43" s="339">
        <v>0</v>
      </c>
      <c r="O43" s="339">
        <v>0</v>
      </c>
      <c r="P43" s="339">
        <v>0</v>
      </c>
      <c r="Q43" s="339">
        <v>0</v>
      </c>
      <c r="R43" s="339">
        <v>0</v>
      </c>
      <c r="S43" s="339">
        <v>0</v>
      </c>
      <c r="T43" s="339">
        <v>0</v>
      </c>
      <c r="U43" s="339">
        <v>0</v>
      </c>
      <c r="V43" s="339">
        <v>0</v>
      </c>
      <c r="W43" s="339">
        <v>0</v>
      </c>
      <c r="X43" s="339">
        <v>0</v>
      </c>
      <c r="Y43" s="339">
        <v>0</v>
      </c>
      <c r="Z43" s="339">
        <v>0</v>
      </c>
      <c r="AA43" s="339">
        <v>0</v>
      </c>
      <c r="AB43" s="339">
        <v>0</v>
      </c>
      <c r="AC43" s="339">
        <v>0</v>
      </c>
      <c r="AD43" s="339">
        <v>0</v>
      </c>
      <c r="AE43" s="339">
        <v>0</v>
      </c>
      <c r="AF43" s="339">
        <v>0</v>
      </c>
      <c r="AG43" s="339">
        <v>0</v>
      </c>
      <c r="AH43" s="339">
        <v>0</v>
      </c>
      <c r="AI43" s="339">
        <v>0</v>
      </c>
      <c r="AJ43" s="339">
        <v>0</v>
      </c>
      <c r="AK43" s="339">
        <v>0</v>
      </c>
      <c r="AL43" s="339">
        <v>0</v>
      </c>
      <c r="AM43" s="339">
        <v>0</v>
      </c>
      <c r="AN43" s="340">
        <v>0</v>
      </c>
      <c r="AO43" s="340">
        <v>1.0008447676279331</v>
      </c>
      <c r="AP43" s="340">
        <v>0</v>
      </c>
      <c r="AQ43" s="340">
        <v>0</v>
      </c>
      <c r="AR43" s="340">
        <v>0</v>
      </c>
      <c r="AS43" s="340">
        <v>0</v>
      </c>
      <c r="AT43" s="340">
        <v>1.0008447676279331</v>
      </c>
      <c r="AU43" s="318">
        <v>0.76762298016214792</v>
      </c>
    </row>
    <row r="44" spans="2:47" ht="15.75" customHeight="1" x14ac:dyDescent="0.15">
      <c r="B44" s="261" t="s">
        <v>284</v>
      </c>
      <c r="C44" s="258" t="s">
        <v>421</v>
      </c>
      <c r="D44" s="259">
        <v>7.5265471247343602E-5</v>
      </c>
      <c r="E44" s="259">
        <v>7.3540387132632447E-5</v>
      </c>
      <c r="F44" s="259">
        <v>1.0713619875774347E-4</v>
      </c>
      <c r="G44" s="259">
        <v>8.7489044896820977E-5</v>
      </c>
      <c r="H44" s="259">
        <v>8.1407351110483286E-5</v>
      </c>
      <c r="I44" s="259">
        <v>7.1711600992785342E-5</v>
      </c>
      <c r="J44" s="259">
        <v>1.0230672739281768E-4</v>
      </c>
      <c r="K44" s="259">
        <v>6.5182631876302137E-5</v>
      </c>
      <c r="L44" s="259">
        <v>6.624489981919543E-5</v>
      </c>
      <c r="M44" s="259">
        <v>9.1083428165524176E-5</v>
      </c>
      <c r="N44" s="259">
        <v>1.1927894291484027E-4</v>
      </c>
      <c r="O44" s="259">
        <v>6.6154178779076643E-5</v>
      </c>
      <c r="P44" s="259">
        <v>4.8215645095785463E-5</v>
      </c>
      <c r="Q44" s="259">
        <v>8.0785670241034432E-5</v>
      </c>
      <c r="R44" s="259">
        <v>7.9866494253321739E-5</v>
      </c>
      <c r="S44" s="259">
        <v>9.7171079553099143E-5</v>
      </c>
      <c r="T44" s="259">
        <v>1.2298978618429914E-4</v>
      </c>
      <c r="U44" s="259">
        <v>9.2682072420370879E-5</v>
      </c>
      <c r="V44" s="259">
        <v>1.1640295472029329E-4</v>
      </c>
      <c r="W44" s="259">
        <v>1.0120704684291144E-4</v>
      </c>
      <c r="X44" s="259">
        <v>5.2620484779243415E-5</v>
      </c>
      <c r="Y44" s="259">
        <v>7.177889045798792E-5</v>
      </c>
      <c r="Z44" s="259">
        <v>9.7707279874526703E-5</v>
      </c>
      <c r="AA44" s="259">
        <v>1.3286629900346547E-4</v>
      </c>
      <c r="AB44" s="259">
        <v>1.2599754694801374E-4</v>
      </c>
      <c r="AC44" s="259">
        <v>2.82344775170476E-4</v>
      </c>
      <c r="AD44" s="259">
        <v>1.2386333811527364E-4</v>
      </c>
      <c r="AE44" s="259">
        <v>3.0783866600698269E-4</v>
      </c>
      <c r="AF44" s="259">
        <v>3.8701353670785548E-4</v>
      </c>
      <c r="AG44" s="259">
        <v>4.3899831305333227E-5</v>
      </c>
      <c r="AH44" s="259">
        <v>1.7408538758743235E-4</v>
      </c>
      <c r="AI44" s="259">
        <v>9.4093992520808776E-3</v>
      </c>
      <c r="AJ44" s="259">
        <v>2.127755804908648E-4</v>
      </c>
      <c r="AK44" s="259">
        <v>6.9951070628324914E-3</v>
      </c>
      <c r="AL44" s="259">
        <v>1.1312324875609818E-2</v>
      </c>
      <c r="AM44" s="259">
        <v>4.2032879047262722E-4</v>
      </c>
      <c r="AN44" s="260">
        <v>7.294345581723916E-4</v>
      </c>
      <c r="AO44" s="260">
        <v>3.8685472993251133E-3</v>
      </c>
      <c r="AP44" s="260">
        <v>1.0055524060527294</v>
      </c>
      <c r="AQ44" s="260">
        <v>7.3966713906606352E-4</v>
      </c>
      <c r="AR44" s="260">
        <v>7.4999217662152955E-5</v>
      </c>
      <c r="AS44" s="260">
        <v>6.2805120448417874E-4</v>
      </c>
      <c r="AT44" s="260">
        <v>1.0434891786812792</v>
      </c>
      <c r="AU44" s="240">
        <v>0.80033018007848744</v>
      </c>
    </row>
    <row r="45" spans="2:47" ht="15.75" customHeight="1" x14ac:dyDescent="0.15">
      <c r="B45" s="341" t="s">
        <v>285</v>
      </c>
      <c r="C45" s="338" t="s">
        <v>478</v>
      </c>
      <c r="D45" s="339">
        <v>1.7576674600800228E-3</v>
      </c>
      <c r="E45" s="339">
        <v>1.1549609023421192E-3</v>
      </c>
      <c r="F45" s="339">
        <v>4.6092602007398226E-4</v>
      </c>
      <c r="G45" s="339">
        <v>6.913956499557377E-4</v>
      </c>
      <c r="H45" s="339">
        <v>3.0676986950012135E-4</v>
      </c>
      <c r="I45" s="339">
        <v>2.7158353100521033E-4</v>
      </c>
      <c r="J45" s="339">
        <v>1.2109309073548926E-3</v>
      </c>
      <c r="K45" s="339">
        <v>2.1913683478858094E-4</v>
      </c>
      <c r="L45" s="339">
        <v>1.9265817140435269E-4</v>
      </c>
      <c r="M45" s="339">
        <v>3.0832800141688968E-4</v>
      </c>
      <c r="N45" s="339">
        <v>1.7531339368829517E-3</v>
      </c>
      <c r="O45" s="339">
        <v>1.8559624843339246E-4</v>
      </c>
      <c r="P45" s="339">
        <v>1.2975807638147805E-4</v>
      </c>
      <c r="Q45" s="339">
        <v>1.8977569606074251E-4</v>
      </c>
      <c r="R45" s="339">
        <v>1.941739225838891E-4</v>
      </c>
      <c r="S45" s="339">
        <v>3.3797417717680925E-4</v>
      </c>
      <c r="T45" s="339">
        <v>2.5846648194759625E-4</v>
      </c>
      <c r="U45" s="339">
        <v>3.9716680191987058E-4</v>
      </c>
      <c r="V45" s="339">
        <v>2.4908712906674925E-4</v>
      </c>
      <c r="W45" s="339">
        <v>3.7499403748508412E-4</v>
      </c>
      <c r="X45" s="339">
        <v>1.7144935808623051E-4</v>
      </c>
      <c r="Y45" s="339">
        <v>4.8685460038744901E-4</v>
      </c>
      <c r="Z45" s="339">
        <v>3.5960186894221118E-4</v>
      </c>
      <c r="AA45" s="339">
        <v>5.120368796296829E-4</v>
      </c>
      <c r="AB45" s="339">
        <v>2.36274477986168E-4</v>
      </c>
      <c r="AC45" s="339">
        <v>5.9246055696753129E-4</v>
      </c>
      <c r="AD45" s="339">
        <v>2.4022020104333628E-4</v>
      </c>
      <c r="AE45" s="339">
        <v>7.3437809774488916E-4</v>
      </c>
      <c r="AF45" s="339">
        <v>4.8601494322027532E-4</v>
      </c>
      <c r="AG45" s="339">
        <v>6.059928585325522E-4</v>
      </c>
      <c r="AH45" s="339">
        <v>6.6906122923589989E-4</v>
      </c>
      <c r="AI45" s="339">
        <v>1.6928185658381101E-3</v>
      </c>
      <c r="AJ45" s="339">
        <v>5.3122017633302999E-4</v>
      </c>
      <c r="AK45" s="339">
        <v>3.1614595281290619E-3</v>
      </c>
      <c r="AL45" s="339">
        <v>1.0332721763384381E-2</v>
      </c>
      <c r="AM45" s="339">
        <v>2.2773854282413146E-3</v>
      </c>
      <c r="AN45" s="340">
        <v>1.3969202980365066E-3</v>
      </c>
      <c r="AO45" s="340">
        <v>1.1166351502038589E-2</v>
      </c>
      <c r="AP45" s="340">
        <v>2.4819397754665038E-3</v>
      </c>
      <c r="AQ45" s="340">
        <v>1.0118773269597559</v>
      </c>
      <c r="AR45" s="340">
        <v>2.0034007385239712E-4</v>
      </c>
      <c r="AS45" s="340">
        <v>2.8230352400936578E-3</v>
      </c>
      <c r="AT45" s="340">
        <v>1.0636803482388062</v>
      </c>
      <c r="AU45" s="318">
        <v>0.81581630365131907</v>
      </c>
    </row>
    <row r="46" spans="2:47" ht="15.75" customHeight="1" x14ac:dyDescent="0.15">
      <c r="B46" s="261" t="s">
        <v>291</v>
      </c>
      <c r="C46" s="258" t="s">
        <v>422</v>
      </c>
      <c r="D46" s="259">
        <v>8.1725560251258878E-4</v>
      </c>
      <c r="E46" s="259">
        <v>1.4627860042143782E-3</v>
      </c>
      <c r="F46" s="259">
        <v>1.7152676883091759E-3</v>
      </c>
      <c r="G46" s="259">
        <v>1.2162046943671274E-3</v>
      </c>
      <c r="H46" s="259">
        <v>1.6035813295503252E-3</v>
      </c>
      <c r="I46" s="259">
        <v>1.302088257761161E-3</v>
      </c>
      <c r="J46" s="259">
        <v>2.8614967517865929E-3</v>
      </c>
      <c r="K46" s="259">
        <v>5.5481480071606435E-4</v>
      </c>
      <c r="L46" s="259">
        <v>4.0946253752574297E-4</v>
      </c>
      <c r="M46" s="259">
        <v>1.416882746023641E-3</v>
      </c>
      <c r="N46" s="259">
        <v>1.6262959494205743E-3</v>
      </c>
      <c r="O46" s="259">
        <v>5.8651600676277093E-4</v>
      </c>
      <c r="P46" s="259">
        <v>5.6554866013807856E-4</v>
      </c>
      <c r="Q46" s="259">
        <v>8.6190403740972379E-4</v>
      </c>
      <c r="R46" s="259">
        <v>7.3614399886246125E-4</v>
      </c>
      <c r="S46" s="259">
        <v>1.3725310573401163E-3</v>
      </c>
      <c r="T46" s="259">
        <v>7.0088047235752741E-4</v>
      </c>
      <c r="U46" s="259">
        <v>9.3033851910400388E-4</v>
      </c>
      <c r="V46" s="259">
        <v>1.0281308979050181E-3</v>
      </c>
      <c r="W46" s="259">
        <v>7.5720621782595244E-4</v>
      </c>
      <c r="X46" s="259">
        <v>6.6581794502503639E-4</v>
      </c>
      <c r="Y46" s="259">
        <v>9.0256838950381513E-4</v>
      </c>
      <c r="Z46" s="259">
        <v>1.3988959122747759E-3</v>
      </c>
      <c r="AA46" s="259">
        <v>1.3021412958192E-3</v>
      </c>
      <c r="AB46" s="259">
        <v>3.9992036964530157E-4</v>
      </c>
      <c r="AC46" s="259">
        <v>1.3799105680803109E-3</v>
      </c>
      <c r="AD46" s="259">
        <v>3.3152695282096765E-3</v>
      </c>
      <c r="AE46" s="259">
        <v>2.4538503634239984E-3</v>
      </c>
      <c r="AF46" s="259">
        <v>4.0808629336513335E-3</v>
      </c>
      <c r="AG46" s="259">
        <v>4.682097335825096E-4</v>
      </c>
      <c r="AH46" s="259">
        <v>2.6628323459357409E-3</v>
      </c>
      <c r="AI46" s="259">
        <v>3.1772701282040427E-3</v>
      </c>
      <c r="AJ46" s="259">
        <v>3.1248082391568629E-3</v>
      </c>
      <c r="AK46" s="259">
        <v>3.7332823106019024E-3</v>
      </c>
      <c r="AL46" s="259">
        <v>2.8369145276048377E-3</v>
      </c>
      <c r="AM46" s="259">
        <v>5.2466764715920333E-3</v>
      </c>
      <c r="AN46" s="260">
        <v>1.8838907921657066E-3</v>
      </c>
      <c r="AO46" s="260">
        <v>3.1423288909988275E-3</v>
      </c>
      <c r="AP46" s="260">
        <v>1.5719398834342596E-3</v>
      </c>
      <c r="AQ46" s="260">
        <v>3.4213214464902443E-3</v>
      </c>
      <c r="AR46" s="260">
        <v>1.0006982867264982</v>
      </c>
      <c r="AS46" s="260">
        <v>8.5055613858922856E-4</v>
      </c>
      <c r="AT46" s="260">
        <v>1.0712428911703809</v>
      </c>
      <c r="AU46" s="240">
        <v>0.82161658550371675</v>
      </c>
    </row>
    <row r="47" spans="2:47" ht="15.75" customHeight="1" x14ac:dyDescent="0.15">
      <c r="B47" s="342" t="s">
        <v>292</v>
      </c>
      <c r="C47" s="343" t="s">
        <v>423</v>
      </c>
      <c r="D47" s="344">
        <v>6.5773874988427645E-3</v>
      </c>
      <c r="E47" s="344">
        <v>9.5424249352095269E-3</v>
      </c>
      <c r="F47" s="344">
        <v>6.5200101480491265E-3</v>
      </c>
      <c r="G47" s="344">
        <v>8.576677100466612E-3</v>
      </c>
      <c r="H47" s="344">
        <v>3.038388938703437E-3</v>
      </c>
      <c r="I47" s="344">
        <v>4.7229464926982845E-3</v>
      </c>
      <c r="J47" s="344">
        <v>2.5679482682051885E-3</v>
      </c>
      <c r="K47" s="344">
        <v>1.8498875738974178E-2</v>
      </c>
      <c r="L47" s="344">
        <v>2.3029364546498575E-3</v>
      </c>
      <c r="M47" s="344">
        <v>9.8671371517506466E-3</v>
      </c>
      <c r="N47" s="344">
        <v>2.3556728579138503E-3</v>
      </c>
      <c r="O47" s="344">
        <v>1.2947999721489641E-2</v>
      </c>
      <c r="P47" s="344">
        <v>3.0735023765501406E-3</v>
      </c>
      <c r="Q47" s="344">
        <v>5.2963693601193922E-3</v>
      </c>
      <c r="R47" s="344">
        <v>9.708080615209471E-3</v>
      </c>
      <c r="S47" s="344">
        <v>5.5881255062744835E-3</v>
      </c>
      <c r="T47" s="344">
        <v>2.5485701572216428E-3</v>
      </c>
      <c r="U47" s="344">
        <v>1.323347602520856E-3</v>
      </c>
      <c r="V47" s="344">
        <v>3.711309255135018E-3</v>
      </c>
      <c r="W47" s="344">
        <v>2.4616114480689581E-3</v>
      </c>
      <c r="X47" s="344">
        <v>1.9769438000283718E-3</v>
      </c>
      <c r="Y47" s="344">
        <v>4.285540816148261E-3</v>
      </c>
      <c r="Z47" s="344">
        <v>2.9822615141904059E-3</v>
      </c>
      <c r="AA47" s="344">
        <v>1.5279300479980183E-2</v>
      </c>
      <c r="AB47" s="344">
        <v>4.6768825710755864E-3</v>
      </c>
      <c r="AC47" s="344">
        <v>8.9348049915354572E-3</v>
      </c>
      <c r="AD47" s="344">
        <v>8.3896818256288218E-3</v>
      </c>
      <c r="AE47" s="344">
        <v>5.1218102030133831E-3</v>
      </c>
      <c r="AF47" s="344">
        <v>1.0816138083887669E-2</v>
      </c>
      <c r="AG47" s="344">
        <v>2.8805100719317802E-3</v>
      </c>
      <c r="AH47" s="344">
        <v>4.4719893641745395E-3</v>
      </c>
      <c r="AI47" s="344">
        <v>7.0169965377949468E-3</v>
      </c>
      <c r="AJ47" s="344">
        <v>1.4784669473650294E-3</v>
      </c>
      <c r="AK47" s="344">
        <v>7.7633829539161987E-3</v>
      </c>
      <c r="AL47" s="344">
        <v>3.7685599801246367E-3</v>
      </c>
      <c r="AM47" s="344">
        <v>1.3580898891157852E-2</v>
      </c>
      <c r="AN47" s="345">
        <v>5.1567273983192941E-3</v>
      </c>
      <c r="AO47" s="345">
        <v>2.1019324521581249E-2</v>
      </c>
      <c r="AP47" s="345">
        <v>3.1477263474542329E-3</v>
      </c>
      <c r="AQ47" s="345">
        <v>9.0768754543320718E-3</v>
      </c>
      <c r="AR47" s="345">
        <v>1.9525978607656124E-3</v>
      </c>
      <c r="AS47" s="345">
        <v>1.0013410114593695</v>
      </c>
      <c r="AT47" s="345">
        <v>1.2663477537018282</v>
      </c>
      <c r="AU47" s="324">
        <v>0.97125715001950397</v>
      </c>
    </row>
    <row r="48" spans="2:47" ht="15.75" customHeight="1" x14ac:dyDescent="0.15">
      <c r="B48" s="262"/>
      <c r="C48" s="263" t="s">
        <v>112</v>
      </c>
      <c r="D48" s="134">
        <v>1.3671056732804467</v>
      </c>
      <c r="E48" s="134">
        <v>1.2722741398605262</v>
      </c>
      <c r="F48" s="134">
        <v>1.51999097832429</v>
      </c>
      <c r="G48" s="134">
        <v>1.4604317696350155</v>
      </c>
      <c r="H48" s="134">
        <v>1.2401020592984793</v>
      </c>
      <c r="I48" s="134">
        <v>1.2811208194635295</v>
      </c>
      <c r="J48" s="134">
        <v>1.2636502656499651</v>
      </c>
      <c r="K48" s="134">
        <v>1.2101915770262783</v>
      </c>
      <c r="L48" s="134">
        <v>1.1954698060048488</v>
      </c>
      <c r="M48" s="134">
        <v>1.3687141497894124</v>
      </c>
      <c r="N48" s="134">
        <v>1.2634926528179773</v>
      </c>
      <c r="O48" s="134">
        <v>1.2376129564740459</v>
      </c>
      <c r="P48" s="134">
        <v>1.1718349805529937</v>
      </c>
      <c r="Q48" s="134">
        <v>1.1870077297840682</v>
      </c>
      <c r="R48" s="134">
        <v>1.2326704113615337</v>
      </c>
      <c r="S48" s="134">
        <v>1.1834094193220579</v>
      </c>
      <c r="T48" s="134">
        <v>1.2388927268169461</v>
      </c>
      <c r="U48" s="134">
        <v>1.3279692464239716</v>
      </c>
      <c r="V48" s="134">
        <v>1.2756553748084292</v>
      </c>
      <c r="W48" s="134">
        <v>1.3054527424083919</v>
      </c>
      <c r="X48" s="134">
        <v>1.156011016496729</v>
      </c>
      <c r="Y48" s="134">
        <v>1.2606978555444437</v>
      </c>
      <c r="Z48" s="134">
        <v>1.3748373005530721</v>
      </c>
      <c r="AA48" s="134">
        <v>1.3090700822670933</v>
      </c>
      <c r="AB48" s="134">
        <v>1.3220268657750454</v>
      </c>
      <c r="AC48" s="134">
        <v>1.4908077644753182</v>
      </c>
      <c r="AD48" s="134">
        <v>1.324340273662225</v>
      </c>
      <c r="AE48" s="134">
        <v>1.2913678349262356</v>
      </c>
      <c r="AF48" s="134">
        <v>1.3281338544999122</v>
      </c>
      <c r="AG48" s="134">
        <v>1.1627781113891642</v>
      </c>
      <c r="AH48" s="134">
        <v>1.3987105193705991</v>
      </c>
      <c r="AI48" s="134">
        <v>1.4440193897754785</v>
      </c>
      <c r="AJ48" s="134">
        <v>1.2399550360931564</v>
      </c>
      <c r="AK48" s="134">
        <v>1.2448759304915695</v>
      </c>
      <c r="AL48" s="134">
        <v>1.2381641872913116</v>
      </c>
      <c r="AM48" s="134">
        <v>1.3014367672087652</v>
      </c>
      <c r="AN48" s="134">
        <v>1.2724311386017844</v>
      </c>
      <c r="AO48" s="134">
        <v>1.5439493149590398</v>
      </c>
      <c r="AP48" s="134">
        <v>1.4032854278142508</v>
      </c>
      <c r="AQ48" s="134">
        <v>1.2830524677177972</v>
      </c>
      <c r="AR48" s="134">
        <v>1.4190940961604692</v>
      </c>
      <c r="AS48" s="134">
        <v>1.3484861005012259</v>
      </c>
      <c r="AT48" s="133"/>
      <c r="AU48" s="264"/>
    </row>
    <row r="49" spans="2:47" ht="15.75" customHeight="1" x14ac:dyDescent="0.15">
      <c r="B49" s="262"/>
      <c r="C49" s="263" t="s">
        <v>113</v>
      </c>
      <c r="D49" s="134">
        <v>1.0485359618827943</v>
      </c>
      <c r="E49" s="134">
        <v>0.97580254042556447</v>
      </c>
      <c r="F49" s="134">
        <v>1.1657951785732115</v>
      </c>
      <c r="G49" s="134">
        <v>1.1201147506497913</v>
      </c>
      <c r="H49" s="134">
        <v>0.95112735686279637</v>
      </c>
      <c r="I49" s="134">
        <v>0.98258772308430187</v>
      </c>
      <c r="J49" s="134">
        <v>0.9691882439470566</v>
      </c>
      <c r="K49" s="134">
        <v>0.92818676279415713</v>
      </c>
      <c r="L49" s="134">
        <v>0.91689553151608583</v>
      </c>
      <c r="M49" s="134">
        <v>1.0497696232569347</v>
      </c>
      <c r="N49" s="134">
        <v>0.96906735883508366</v>
      </c>
      <c r="O49" s="134">
        <v>0.9492182770635883</v>
      </c>
      <c r="P49" s="134">
        <v>0.89876820974173677</v>
      </c>
      <c r="Q49" s="134">
        <v>0.91040533006121882</v>
      </c>
      <c r="R49" s="134">
        <v>0.94542746820734125</v>
      </c>
      <c r="S49" s="134">
        <v>0.90764551566268481</v>
      </c>
      <c r="T49" s="134">
        <v>0.95019982900482336</v>
      </c>
      <c r="U49" s="134">
        <v>1.0185192983719615</v>
      </c>
      <c r="V49" s="134">
        <v>0.97839586331767414</v>
      </c>
      <c r="W49" s="134">
        <v>1.0012497012532826</v>
      </c>
      <c r="X49" s="134">
        <v>0.8866316238897296</v>
      </c>
      <c r="Y49" s="134">
        <v>0.96692381901607305</v>
      </c>
      <c r="Z49" s="134">
        <v>1.0544659272085679</v>
      </c>
      <c r="AA49" s="134">
        <v>1.0040241107245702</v>
      </c>
      <c r="AB49" s="134">
        <v>1.0139616405907277</v>
      </c>
      <c r="AC49" s="134">
        <v>1.1434123812503554</v>
      </c>
      <c r="AD49" s="134">
        <v>1.0157359667541108</v>
      </c>
      <c r="AE49" s="134">
        <v>0.99044692842929516</v>
      </c>
      <c r="AF49" s="134">
        <v>1.0186455486616159</v>
      </c>
      <c r="AG49" s="134">
        <v>0.89182181693103668</v>
      </c>
      <c r="AH49" s="134">
        <v>1.0727760907499193</v>
      </c>
      <c r="AI49" s="134">
        <v>1.1075268645491421</v>
      </c>
      <c r="AJ49" s="134">
        <v>0.9510145937304173</v>
      </c>
      <c r="AK49" s="134">
        <v>0.95478879702882269</v>
      </c>
      <c r="AL49" s="134">
        <v>0.949641057355191</v>
      </c>
      <c r="AM49" s="134">
        <v>0.99816954841569405</v>
      </c>
      <c r="AN49" s="134">
        <v>0.97592295454526046</v>
      </c>
      <c r="AO49" s="134">
        <v>1.1841706253579136</v>
      </c>
      <c r="AP49" s="134">
        <v>1.0762849314483705</v>
      </c>
      <c r="AQ49" s="134">
        <v>0.98406924912862559</v>
      </c>
      <c r="AR49" s="134">
        <v>1.0884097858721791</v>
      </c>
      <c r="AS49" s="134">
        <v>1.0342552138503034</v>
      </c>
      <c r="AT49" s="265"/>
      <c r="AU49" s="135"/>
    </row>
  </sheetData>
  <sheetProtection sheet="1" objects="1" scenarios="1"/>
  <mergeCells count="3">
    <mergeCell ref="AT4:AT5"/>
    <mergeCell ref="AU4:AU5"/>
    <mergeCell ref="B4:C5"/>
  </mergeCells>
  <phoneticPr fontId="2"/>
  <pageMargins left="0.78740157480314965" right="0.59055118110236227" top="0.78740157480314965" bottom="0.59055118110236227" header="0.51181102362204722" footer="0.51181102362204722"/>
  <pageSetup paperSize="9" scale="69" orientation="landscape" horizontalDpi="300" verticalDpi="300" r:id="rId1"/>
  <headerFooter alignWithMargins="0"/>
  <ignoredErrors>
    <ignoredError sqref="B6:B41 B42:B43 D4:AM4 AN4:AS4 B45:B47 B44"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65D942-C16C-4101-83AA-B2215CF4EA7D}">
  <sheetPr>
    <tabColor rgb="FFFFFFCC"/>
    <pageSetUpPr fitToPage="1"/>
  </sheetPr>
  <dimension ref="A1:N100"/>
  <sheetViews>
    <sheetView workbookViewId="0">
      <selection activeCell="F76" sqref="F76"/>
    </sheetView>
  </sheetViews>
  <sheetFormatPr defaultColWidth="9" defaultRowHeight="13.5" x14ac:dyDescent="0.15"/>
  <cols>
    <col min="1" max="13" width="9" style="424"/>
    <col min="14" max="14" width="6.5" style="424" customWidth="1"/>
    <col min="15" max="16384" width="9" style="424"/>
  </cols>
  <sheetData>
    <row r="1" spans="1:14" ht="29.25" customHeight="1" x14ac:dyDescent="0.15">
      <c r="A1" s="431" t="s">
        <v>215</v>
      </c>
      <c r="B1" s="429"/>
      <c r="C1" s="429"/>
      <c r="D1" s="429"/>
      <c r="E1" s="429"/>
      <c r="F1" s="429"/>
      <c r="G1" s="429"/>
      <c r="H1" s="429"/>
      <c r="I1" s="429"/>
      <c r="J1" s="429"/>
      <c r="K1" s="429"/>
      <c r="L1" s="429"/>
      <c r="M1" s="429"/>
      <c r="N1" s="432"/>
    </row>
    <row r="2" spans="1:14" ht="18" x14ac:dyDescent="0.15">
      <c r="A2" s="425" t="s">
        <v>483</v>
      </c>
    </row>
    <row r="5" spans="1:14" ht="17.25" x14ac:dyDescent="0.15">
      <c r="A5" s="433" t="s">
        <v>484</v>
      </c>
    </row>
    <row r="7" spans="1:14" x14ac:dyDescent="0.15">
      <c r="A7" s="424" t="s">
        <v>508</v>
      </c>
    </row>
    <row r="8" spans="1:14" x14ac:dyDescent="0.15">
      <c r="A8" s="424" t="s">
        <v>507</v>
      </c>
    </row>
    <row r="18" spans="1:11" ht="17.25" x14ac:dyDescent="0.15">
      <c r="A18" s="433" t="s">
        <v>352</v>
      </c>
    </row>
    <row r="20" spans="1:11" x14ac:dyDescent="0.15">
      <c r="A20" s="424" t="s">
        <v>488</v>
      </c>
    </row>
    <row r="21" spans="1:11" x14ac:dyDescent="0.15">
      <c r="A21" s="424" t="s">
        <v>487</v>
      </c>
    </row>
    <row r="22" spans="1:11" x14ac:dyDescent="0.15">
      <c r="A22" s="430" t="s">
        <v>504</v>
      </c>
      <c r="F22" s="427"/>
      <c r="G22" s="427"/>
      <c r="H22" s="427"/>
      <c r="I22" s="427"/>
      <c r="J22" s="427"/>
      <c r="K22" s="427"/>
    </row>
    <row r="24" spans="1:11" x14ac:dyDescent="0.15">
      <c r="A24" s="428" t="s">
        <v>485</v>
      </c>
    </row>
    <row r="25" spans="1:11" x14ac:dyDescent="0.15">
      <c r="A25" s="428" t="s">
        <v>486</v>
      </c>
    </row>
    <row r="72" spans="1:4" ht="17.25" x14ac:dyDescent="0.15">
      <c r="A72" s="433" t="s">
        <v>203</v>
      </c>
      <c r="B72" s="435"/>
      <c r="C72" s="435"/>
      <c r="D72" s="435"/>
    </row>
    <row r="74" spans="1:4" x14ac:dyDescent="0.15">
      <c r="A74" s="424" t="s">
        <v>517</v>
      </c>
    </row>
    <row r="75" spans="1:4" x14ac:dyDescent="0.15">
      <c r="A75" s="424" t="s">
        <v>509</v>
      </c>
    </row>
    <row r="76" spans="1:4" x14ac:dyDescent="0.15">
      <c r="A76" s="424" t="s">
        <v>490</v>
      </c>
    </row>
    <row r="78" spans="1:4" x14ac:dyDescent="0.15">
      <c r="A78" s="424" t="s">
        <v>506</v>
      </c>
    </row>
    <row r="79" spans="1:4" x14ac:dyDescent="0.15">
      <c r="A79" s="428" t="s">
        <v>510</v>
      </c>
    </row>
    <row r="81" spans="1:1" x14ac:dyDescent="0.15">
      <c r="A81" s="424" t="s">
        <v>489</v>
      </c>
    </row>
    <row r="98" spans="1:1" ht="17.25" x14ac:dyDescent="0.15">
      <c r="A98" s="433" t="s">
        <v>492</v>
      </c>
    </row>
    <row r="99" spans="1:1" ht="17.25" x14ac:dyDescent="0.15">
      <c r="A99" s="426"/>
    </row>
    <row r="100" spans="1:1" x14ac:dyDescent="0.15">
      <c r="A100" s="428" t="s">
        <v>491</v>
      </c>
    </row>
  </sheetData>
  <sheetProtection sheet="1" objects="1" scenarios="1"/>
  <phoneticPr fontId="3"/>
  <printOptions horizontalCentered="1"/>
  <pageMargins left="0.51181102362204722" right="0.39370078740157483" top="0.74803149606299213" bottom="0.74803149606299213" header="0.31496062992125984" footer="0.31496062992125984"/>
  <pageSetup paperSize="9" scale="77" fitToHeight="0" orientation="portrait" r:id="rId1"/>
  <rowBreaks count="1" manualBreakCount="1">
    <brk id="71" max="1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B1:G98"/>
  <sheetViews>
    <sheetView workbookViewId="0"/>
  </sheetViews>
  <sheetFormatPr defaultColWidth="9" defaultRowHeight="13.5" x14ac:dyDescent="0.15"/>
  <cols>
    <col min="1" max="1" width="2.625" style="136" customWidth="1"/>
    <col min="2" max="2" width="3.25" style="136" customWidth="1"/>
    <col min="3" max="3" width="25.125" style="136" bestFit="1" customWidth="1"/>
    <col min="4" max="4" width="19.125" style="136" bestFit="1" customWidth="1"/>
    <col min="5" max="6" width="17.375" style="136" customWidth="1"/>
    <col min="7" max="7" width="41.625" style="136" customWidth="1"/>
    <col min="8" max="16384" width="9" style="136"/>
  </cols>
  <sheetData>
    <row r="1" spans="2:7" ht="14.25" thickBot="1" x14ac:dyDescent="0.2"/>
    <row r="2" spans="2:7" ht="18" customHeight="1" thickTop="1" thickBot="1" x14ac:dyDescent="0.2">
      <c r="B2" s="581" t="s">
        <v>72</v>
      </c>
      <c r="C2" s="582"/>
      <c r="D2" s="583"/>
      <c r="E2" s="584"/>
      <c r="F2" s="585"/>
    </row>
    <row r="3" spans="2:7" ht="15" thickTop="1" thickBot="1" x14ac:dyDescent="0.2"/>
    <row r="4" spans="2:7" ht="18.75" thickTop="1" thickBot="1" x14ac:dyDescent="0.2">
      <c r="B4" s="600" t="s">
        <v>482</v>
      </c>
      <c r="C4" s="601"/>
      <c r="D4" s="601"/>
      <c r="E4" s="601"/>
      <c r="F4" s="601"/>
      <c r="G4" s="601"/>
    </row>
    <row r="5" spans="2:7" ht="14.25" thickTop="1" x14ac:dyDescent="0.15"/>
    <row r="6" spans="2:7" x14ac:dyDescent="0.15">
      <c r="B6" s="136" t="s">
        <v>108</v>
      </c>
    </row>
    <row r="7" spans="2:7" ht="14.25" thickBot="1" x14ac:dyDescent="0.2">
      <c r="D7" s="137" t="s">
        <v>82</v>
      </c>
    </row>
    <row r="8" spans="2:7" ht="15" thickTop="1" thickBot="1" x14ac:dyDescent="0.2">
      <c r="C8" s="138" t="s">
        <v>29</v>
      </c>
      <c r="D8" s="156"/>
    </row>
    <row r="9" spans="2:7" ht="14.25" thickTop="1" x14ac:dyDescent="0.15"/>
    <row r="10" spans="2:7" x14ac:dyDescent="0.15">
      <c r="B10" s="136" t="s">
        <v>109</v>
      </c>
    </row>
    <row r="11" spans="2:7" x14ac:dyDescent="0.15">
      <c r="E11" s="137" t="s">
        <v>82</v>
      </c>
    </row>
    <row r="12" spans="2:7" ht="14.25" thickBot="1" x14ac:dyDescent="0.2">
      <c r="D12" s="139" t="s">
        <v>80</v>
      </c>
      <c r="E12" s="140" t="s">
        <v>81</v>
      </c>
    </row>
    <row r="13" spans="2:7" ht="15" thickTop="1" thickBot="1" x14ac:dyDescent="0.2">
      <c r="C13" s="138" t="s">
        <v>29</v>
      </c>
      <c r="D13" s="157"/>
      <c r="E13" s="158"/>
    </row>
    <row r="14" spans="2:7" ht="14.25" thickTop="1" x14ac:dyDescent="0.15"/>
    <row r="15" spans="2:7" x14ac:dyDescent="0.15">
      <c r="B15" s="136" t="s">
        <v>94</v>
      </c>
    </row>
    <row r="16" spans="2:7" ht="14.25" thickBot="1" x14ac:dyDescent="0.2">
      <c r="D16" s="137" t="s">
        <v>64</v>
      </c>
    </row>
    <row r="17" spans="2:5" ht="15" thickTop="1" thickBot="1" x14ac:dyDescent="0.2">
      <c r="C17" s="138" t="s">
        <v>65</v>
      </c>
      <c r="D17" s="156"/>
    </row>
    <row r="18" spans="2:5" ht="14.25" thickTop="1" x14ac:dyDescent="0.15">
      <c r="C18" s="141"/>
      <c r="D18" s="142"/>
      <c r="E18" s="142"/>
    </row>
    <row r="19" spans="2:5" x14ac:dyDescent="0.15">
      <c r="B19" s="136" t="s">
        <v>95</v>
      </c>
    </row>
    <row r="20" spans="2:5" x14ac:dyDescent="0.15">
      <c r="E20" s="137" t="s">
        <v>64</v>
      </c>
    </row>
    <row r="21" spans="2:5" ht="14.25" thickBot="1" x14ac:dyDescent="0.2">
      <c r="D21" s="139" t="s">
        <v>80</v>
      </c>
      <c r="E21" s="140" t="s">
        <v>81</v>
      </c>
    </row>
    <row r="22" spans="2:5" ht="15" thickTop="1" thickBot="1" x14ac:dyDescent="0.2">
      <c r="C22" s="138" t="s">
        <v>65</v>
      </c>
      <c r="D22" s="157"/>
      <c r="E22" s="158"/>
    </row>
    <row r="23" spans="2:5" ht="14.25" thickTop="1" x14ac:dyDescent="0.15">
      <c r="C23" s="141"/>
      <c r="D23" s="142"/>
      <c r="E23" s="142"/>
    </row>
    <row r="24" spans="2:5" x14ac:dyDescent="0.15">
      <c r="B24" s="136" t="s">
        <v>100</v>
      </c>
    </row>
    <row r="25" spans="2:5" x14ac:dyDescent="0.15">
      <c r="E25" s="137" t="s">
        <v>64</v>
      </c>
    </row>
    <row r="26" spans="2:5" ht="14.25" thickBot="1" x14ac:dyDescent="0.2">
      <c r="C26" s="143" t="s">
        <v>65</v>
      </c>
      <c r="D26" s="144" t="s">
        <v>80</v>
      </c>
      <c r="E26" s="145" t="s">
        <v>81</v>
      </c>
    </row>
    <row r="27" spans="2:5" ht="14.25" thickTop="1" x14ac:dyDescent="0.15">
      <c r="C27" s="146" t="s">
        <v>11</v>
      </c>
      <c r="D27" s="159"/>
      <c r="E27" s="147"/>
    </row>
    <row r="28" spans="2:5" x14ac:dyDescent="0.15">
      <c r="C28" s="146" t="s">
        <v>12</v>
      </c>
      <c r="D28" s="160"/>
      <c r="E28" s="161"/>
    </row>
    <row r="29" spans="2:5" x14ac:dyDescent="0.15">
      <c r="C29" s="146" t="s">
        <v>13</v>
      </c>
      <c r="D29" s="160"/>
      <c r="E29" s="161"/>
    </row>
    <row r="30" spans="2:5" ht="14.25" thickBot="1" x14ac:dyDescent="0.2">
      <c r="C30" s="146" t="s">
        <v>14</v>
      </c>
      <c r="D30" s="162"/>
      <c r="E30" s="163"/>
    </row>
    <row r="31" spans="2:5" ht="14.25" thickTop="1" x14ac:dyDescent="0.15">
      <c r="C31" s="148" t="s">
        <v>15</v>
      </c>
      <c r="D31" s="149">
        <f>SUM(D27:D30)</f>
        <v>0</v>
      </c>
      <c r="E31" s="149">
        <f>SUM(E28:E30)</f>
        <v>0</v>
      </c>
    </row>
    <row r="33" spans="2:7" x14ac:dyDescent="0.15">
      <c r="B33" s="136" t="s">
        <v>101</v>
      </c>
    </row>
    <row r="34" spans="2:7" x14ac:dyDescent="0.15">
      <c r="D34" s="9"/>
      <c r="F34" s="137" t="s">
        <v>64</v>
      </c>
    </row>
    <row r="35" spans="2:7" ht="13.5" customHeight="1" x14ac:dyDescent="0.15">
      <c r="B35" s="589" t="s">
        <v>293</v>
      </c>
      <c r="C35" s="590"/>
      <c r="D35" s="586" t="s">
        <v>83</v>
      </c>
      <c r="E35" s="595" t="s">
        <v>138</v>
      </c>
      <c r="F35" s="597" t="s">
        <v>15</v>
      </c>
      <c r="G35" s="602" t="s">
        <v>429</v>
      </c>
    </row>
    <row r="36" spans="2:7" x14ac:dyDescent="0.15">
      <c r="B36" s="591"/>
      <c r="C36" s="592"/>
      <c r="D36" s="587"/>
      <c r="E36" s="596"/>
      <c r="F36" s="598"/>
      <c r="G36" s="603"/>
    </row>
    <row r="37" spans="2:7" ht="14.25" thickBot="1" x14ac:dyDescent="0.2">
      <c r="B37" s="593"/>
      <c r="C37" s="594"/>
      <c r="D37" s="588"/>
      <c r="E37" s="596"/>
      <c r="F37" s="599"/>
      <c r="G37" s="604"/>
    </row>
    <row r="38" spans="2:7" ht="14.25" thickTop="1" x14ac:dyDescent="0.15">
      <c r="B38" s="175" t="s">
        <v>238</v>
      </c>
      <c r="C38" s="179" t="s">
        <v>391</v>
      </c>
      <c r="D38" s="183"/>
      <c r="E38" s="181">
        <f>⑩計算域Ⅲ!E136</f>
        <v>0</v>
      </c>
      <c r="F38" s="176">
        <f>SUM(D38:E38)</f>
        <v>0</v>
      </c>
      <c r="G38" s="176" t="s">
        <v>430</v>
      </c>
    </row>
    <row r="39" spans="2:7" x14ac:dyDescent="0.15">
      <c r="B39" s="351" t="s">
        <v>239</v>
      </c>
      <c r="C39" s="352" t="s">
        <v>7</v>
      </c>
      <c r="D39" s="353"/>
      <c r="E39" s="354">
        <f>⑩計算域Ⅲ!E137</f>
        <v>0</v>
      </c>
      <c r="F39" s="355">
        <f t="shared" ref="F39:F66" si="0">SUM(D39:E39)</f>
        <v>0</v>
      </c>
      <c r="G39" s="355" t="s">
        <v>431</v>
      </c>
    </row>
    <row r="40" spans="2:7" x14ac:dyDescent="0.15">
      <c r="B40" s="177" t="s">
        <v>240</v>
      </c>
      <c r="C40" s="180" t="s">
        <v>392</v>
      </c>
      <c r="D40" s="184"/>
      <c r="E40" s="182">
        <f>⑩計算域Ⅲ!E138</f>
        <v>0</v>
      </c>
      <c r="F40" s="178">
        <f t="shared" si="0"/>
        <v>0</v>
      </c>
      <c r="G40" s="178" t="s">
        <v>432</v>
      </c>
    </row>
    <row r="41" spans="2:7" x14ac:dyDescent="0.15">
      <c r="B41" s="351" t="s">
        <v>241</v>
      </c>
      <c r="C41" s="352" t="s">
        <v>242</v>
      </c>
      <c r="D41" s="353"/>
      <c r="E41" s="354">
        <f>⑩計算域Ⅲ!E139</f>
        <v>0</v>
      </c>
      <c r="F41" s="355">
        <f t="shared" si="0"/>
        <v>0</v>
      </c>
      <c r="G41" s="355" t="s">
        <v>433</v>
      </c>
    </row>
    <row r="42" spans="2:7" x14ac:dyDescent="0.15">
      <c r="B42" s="177" t="s">
        <v>243</v>
      </c>
      <c r="C42" s="180" t="s">
        <v>393</v>
      </c>
      <c r="D42" s="184"/>
      <c r="E42" s="182">
        <f>⑩計算域Ⅲ!E140</f>
        <v>0</v>
      </c>
      <c r="F42" s="178">
        <f t="shared" si="0"/>
        <v>0</v>
      </c>
      <c r="G42" s="178" t="s">
        <v>434</v>
      </c>
    </row>
    <row r="43" spans="2:7" x14ac:dyDescent="0.15">
      <c r="B43" s="351" t="s">
        <v>244</v>
      </c>
      <c r="C43" s="352" t="s">
        <v>394</v>
      </c>
      <c r="D43" s="353"/>
      <c r="E43" s="354">
        <f>⑩計算域Ⅲ!E141</f>
        <v>0</v>
      </c>
      <c r="F43" s="355">
        <f t="shared" si="0"/>
        <v>0</v>
      </c>
      <c r="G43" s="355" t="s">
        <v>435</v>
      </c>
    </row>
    <row r="44" spans="2:7" x14ac:dyDescent="0.15">
      <c r="B44" s="177" t="s">
        <v>245</v>
      </c>
      <c r="C44" s="180" t="s">
        <v>395</v>
      </c>
      <c r="D44" s="184"/>
      <c r="E44" s="182">
        <f>⑩計算域Ⅲ!E142</f>
        <v>0</v>
      </c>
      <c r="F44" s="178">
        <f t="shared" si="0"/>
        <v>0</v>
      </c>
      <c r="G44" s="178" t="s">
        <v>436</v>
      </c>
    </row>
    <row r="45" spans="2:7" x14ac:dyDescent="0.15">
      <c r="B45" s="351" t="s">
        <v>246</v>
      </c>
      <c r="C45" s="352" t="s">
        <v>396</v>
      </c>
      <c r="D45" s="353"/>
      <c r="E45" s="354">
        <f>⑩計算域Ⅲ!E143</f>
        <v>0</v>
      </c>
      <c r="F45" s="355">
        <f t="shared" si="0"/>
        <v>0</v>
      </c>
      <c r="G45" s="355" t="s">
        <v>437</v>
      </c>
    </row>
    <row r="46" spans="2:7" x14ac:dyDescent="0.15">
      <c r="B46" s="177" t="s">
        <v>247</v>
      </c>
      <c r="C46" s="180" t="s">
        <v>397</v>
      </c>
      <c r="D46" s="184"/>
      <c r="E46" s="182">
        <f>⑩計算域Ⅲ!E144</f>
        <v>0</v>
      </c>
      <c r="F46" s="178">
        <f t="shared" si="0"/>
        <v>0</v>
      </c>
      <c r="G46" s="178" t="s">
        <v>438</v>
      </c>
    </row>
    <row r="47" spans="2:7" x14ac:dyDescent="0.15">
      <c r="B47" s="351" t="s">
        <v>248</v>
      </c>
      <c r="C47" s="352" t="s">
        <v>398</v>
      </c>
      <c r="D47" s="353"/>
      <c r="E47" s="354">
        <f>⑩計算域Ⅲ!E145</f>
        <v>0</v>
      </c>
      <c r="F47" s="355">
        <f t="shared" si="0"/>
        <v>0</v>
      </c>
      <c r="G47" s="355" t="s">
        <v>439</v>
      </c>
    </row>
    <row r="48" spans="2:7" x14ac:dyDescent="0.15">
      <c r="B48" s="177" t="s">
        <v>249</v>
      </c>
      <c r="C48" s="180" t="s">
        <v>10</v>
      </c>
      <c r="D48" s="184"/>
      <c r="E48" s="182">
        <f>⑩計算域Ⅲ!E146</f>
        <v>0</v>
      </c>
      <c r="F48" s="178">
        <f t="shared" si="0"/>
        <v>0</v>
      </c>
      <c r="G48" s="178" t="s">
        <v>440</v>
      </c>
    </row>
    <row r="49" spans="2:7" x14ac:dyDescent="0.15">
      <c r="B49" s="351" t="s">
        <v>250</v>
      </c>
      <c r="C49" s="352" t="s">
        <v>399</v>
      </c>
      <c r="D49" s="353"/>
      <c r="E49" s="354">
        <f>⑩計算域Ⅲ!E147</f>
        <v>0</v>
      </c>
      <c r="F49" s="355">
        <f t="shared" si="0"/>
        <v>0</v>
      </c>
      <c r="G49" s="355" t="s">
        <v>441</v>
      </c>
    </row>
    <row r="50" spans="2:7" x14ac:dyDescent="0.15">
      <c r="B50" s="177" t="s">
        <v>251</v>
      </c>
      <c r="C50" s="180" t="s">
        <v>400</v>
      </c>
      <c r="D50" s="184"/>
      <c r="E50" s="182">
        <f>⑩計算域Ⅲ!E148</f>
        <v>0</v>
      </c>
      <c r="F50" s="178">
        <f t="shared" si="0"/>
        <v>0</v>
      </c>
      <c r="G50" s="178" t="s">
        <v>442</v>
      </c>
    </row>
    <row r="51" spans="2:7" x14ac:dyDescent="0.15">
      <c r="B51" s="351" t="s">
        <v>252</v>
      </c>
      <c r="C51" s="352" t="s">
        <v>401</v>
      </c>
      <c r="D51" s="353"/>
      <c r="E51" s="354">
        <f>⑩計算域Ⅲ!E149</f>
        <v>0</v>
      </c>
      <c r="F51" s="355">
        <f t="shared" si="0"/>
        <v>0</v>
      </c>
      <c r="G51" s="355" t="s">
        <v>443</v>
      </c>
    </row>
    <row r="52" spans="2:7" x14ac:dyDescent="0.15">
      <c r="B52" s="177" t="s">
        <v>253</v>
      </c>
      <c r="C52" s="180" t="s">
        <v>402</v>
      </c>
      <c r="D52" s="184"/>
      <c r="E52" s="182">
        <f>⑩計算域Ⅲ!E150</f>
        <v>0</v>
      </c>
      <c r="F52" s="178">
        <f t="shared" si="0"/>
        <v>0</v>
      </c>
      <c r="G52" s="178" t="s">
        <v>444</v>
      </c>
    </row>
    <row r="53" spans="2:7" x14ac:dyDescent="0.15">
      <c r="B53" s="351" t="s">
        <v>254</v>
      </c>
      <c r="C53" s="352" t="s">
        <v>403</v>
      </c>
      <c r="D53" s="353"/>
      <c r="E53" s="354">
        <f>⑩計算域Ⅲ!E151</f>
        <v>0</v>
      </c>
      <c r="F53" s="355">
        <f t="shared" si="0"/>
        <v>0</v>
      </c>
      <c r="G53" s="355" t="s">
        <v>445</v>
      </c>
    </row>
    <row r="54" spans="2:7" x14ac:dyDescent="0.15">
      <c r="B54" s="177" t="s">
        <v>255</v>
      </c>
      <c r="C54" s="180" t="s">
        <v>404</v>
      </c>
      <c r="D54" s="184"/>
      <c r="E54" s="182">
        <f>⑩計算域Ⅲ!E152</f>
        <v>0</v>
      </c>
      <c r="F54" s="178">
        <f t="shared" si="0"/>
        <v>0</v>
      </c>
      <c r="G54" s="178" t="s">
        <v>446</v>
      </c>
    </row>
    <row r="55" spans="2:7" x14ac:dyDescent="0.15">
      <c r="B55" s="351" t="s">
        <v>256</v>
      </c>
      <c r="C55" s="352" t="s">
        <v>405</v>
      </c>
      <c r="D55" s="353"/>
      <c r="E55" s="354">
        <f>⑩計算域Ⅲ!E153</f>
        <v>0</v>
      </c>
      <c r="F55" s="355">
        <f t="shared" si="0"/>
        <v>0</v>
      </c>
      <c r="G55" s="355" t="s">
        <v>447</v>
      </c>
    </row>
    <row r="56" spans="2:7" x14ac:dyDescent="0.15">
      <c r="B56" s="177" t="s">
        <v>257</v>
      </c>
      <c r="C56" s="180" t="s">
        <v>406</v>
      </c>
      <c r="D56" s="184"/>
      <c r="E56" s="182">
        <f>⑩計算域Ⅲ!E154</f>
        <v>0</v>
      </c>
      <c r="F56" s="178">
        <f t="shared" si="0"/>
        <v>0</v>
      </c>
      <c r="G56" s="178" t="s">
        <v>448</v>
      </c>
    </row>
    <row r="57" spans="2:7" x14ac:dyDescent="0.15">
      <c r="B57" s="351" t="s">
        <v>258</v>
      </c>
      <c r="C57" s="352" t="s">
        <v>407</v>
      </c>
      <c r="D57" s="353"/>
      <c r="E57" s="354">
        <f>⑩計算域Ⅲ!E155</f>
        <v>0</v>
      </c>
      <c r="F57" s="355">
        <f t="shared" si="0"/>
        <v>0</v>
      </c>
      <c r="G57" s="355" t="s">
        <v>449</v>
      </c>
    </row>
    <row r="58" spans="2:7" x14ac:dyDescent="0.15">
      <c r="B58" s="177" t="s">
        <v>259</v>
      </c>
      <c r="C58" s="180" t="s">
        <v>408</v>
      </c>
      <c r="D58" s="184"/>
      <c r="E58" s="182">
        <f>⑩計算域Ⅲ!E156</f>
        <v>0</v>
      </c>
      <c r="F58" s="178">
        <f t="shared" si="0"/>
        <v>0</v>
      </c>
      <c r="G58" s="178" t="s">
        <v>450</v>
      </c>
    </row>
    <row r="59" spans="2:7" x14ac:dyDescent="0.15">
      <c r="B59" s="351" t="s">
        <v>260</v>
      </c>
      <c r="C59" s="352" t="s">
        <v>409</v>
      </c>
      <c r="D59" s="353"/>
      <c r="E59" s="354">
        <f>⑩計算域Ⅲ!E157</f>
        <v>0</v>
      </c>
      <c r="F59" s="355">
        <f t="shared" si="0"/>
        <v>0</v>
      </c>
      <c r="G59" s="355" t="s">
        <v>451</v>
      </c>
    </row>
    <row r="60" spans="2:7" x14ac:dyDescent="0.15">
      <c r="B60" s="177" t="s">
        <v>261</v>
      </c>
      <c r="C60" s="180" t="s">
        <v>262</v>
      </c>
      <c r="D60" s="184"/>
      <c r="E60" s="182">
        <f>⑩計算域Ⅲ!E158</f>
        <v>0</v>
      </c>
      <c r="F60" s="178">
        <f t="shared" si="0"/>
        <v>0</v>
      </c>
      <c r="G60" s="178" t="s">
        <v>452</v>
      </c>
    </row>
    <row r="61" spans="2:7" x14ac:dyDescent="0.15">
      <c r="B61" s="351" t="s">
        <v>263</v>
      </c>
      <c r="C61" s="352" t="s">
        <v>410</v>
      </c>
      <c r="D61" s="353"/>
      <c r="E61" s="354">
        <f>⑩計算域Ⅲ!E159</f>
        <v>0</v>
      </c>
      <c r="F61" s="355">
        <f t="shared" si="0"/>
        <v>0</v>
      </c>
      <c r="G61" s="355" t="s">
        <v>453</v>
      </c>
    </row>
    <row r="62" spans="2:7" x14ac:dyDescent="0.15">
      <c r="B62" s="177" t="s">
        <v>264</v>
      </c>
      <c r="C62" s="180" t="s">
        <v>531</v>
      </c>
      <c r="D62" s="184"/>
      <c r="E62" s="182">
        <f>⑩計算域Ⅲ!E160</f>
        <v>0</v>
      </c>
      <c r="F62" s="178">
        <f t="shared" si="0"/>
        <v>0</v>
      </c>
      <c r="G62" s="178" t="s">
        <v>454</v>
      </c>
    </row>
    <row r="63" spans="2:7" x14ac:dyDescent="0.15">
      <c r="B63" s="351" t="s">
        <v>265</v>
      </c>
      <c r="C63" s="352" t="s">
        <v>266</v>
      </c>
      <c r="D63" s="353"/>
      <c r="E63" s="354">
        <f>⑩計算域Ⅲ!E161</f>
        <v>0</v>
      </c>
      <c r="F63" s="355">
        <f t="shared" si="0"/>
        <v>0</v>
      </c>
      <c r="G63" s="355" t="s">
        <v>455</v>
      </c>
    </row>
    <row r="64" spans="2:7" x14ac:dyDescent="0.15">
      <c r="B64" s="177" t="s">
        <v>267</v>
      </c>
      <c r="C64" s="180" t="s">
        <v>268</v>
      </c>
      <c r="D64" s="184"/>
      <c r="E64" s="182">
        <f>⑩計算域Ⅲ!E162</f>
        <v>0</v>
      </c>
      <c r="F64" s="178">
        <f t="shared" si="0"/>
        <v>0</v>
      </c>
      <c r="G64" s="178" t="s">
        <v>456</v>
      </c>
    </row>
    <row r="65" spans="2:7" x14ac:dyDescent="0.15">
      <c r="B65" s="351" t="s">
        <v>269</v>
      </c>
      <c r="C65" s="352" t="s">
        <v>411</v>
      </c>
      <c r="D65" s="353"/>
      <c r="E65" s="354">
        <f>⑩計算域Ⅲ!E163</f>
        <v>0</v>
      </c>
      <c r="F65" s="355">
        <f t="shared" si="0"/>
        <v>0</v>
      </c>
      <c r="G65" s="355" t="s">
        <v>457</v>
      </c>
    </row>
    <row r="66" spans="2:7" x14ac:dyDescent="0.15">
      <c r="B66" s="177" t="s">
        <v>270</v>
      </c>
      <c r="C66" s="180" t="s">
        <v>412</v>
      </c>
      <c r="D66" s="184"/>
      <c r="E66" s="182">
        <f>⑩計算域Ⅲ!E164</f>
        <v>0</v>
      </c>
      <c r="F66" s="178">
        <f t="shared" si="0"/>
        <v>0</v>
      </c>
      <c r="G66" s="178" t="s">
        <v>458</v>
      </c>
    </row>
    <row r="67" spans="2:7" x14ac:dyDescent="0.15">
      <c r="B67" s="351" t="s">
        <v>271</v>
      </c>
      <c r="C67" s="352" t="s">
        <v>272</v>
      </c>
      <c r="D67" s="353"/>
      <c r="E67" s="354">
        <f>⑩計算域Ⅲ!E165</f>
        <v>0</v>
      </c>
      <c r="F67" s="355">
        <f t="shared" ref="F67:F74" si="1">SUM(D67:E67)</f>
        <v>0</v>
      </c>
      <c r="G67" s="355" t="s">
        <v>459</v>
      </c>
    </row>
    <row r="68" spans="2:7" x14ac:dyDescent="0.15">
      <c r="B68" s="177" t="s">
        <v>273</v>
      </c>
      <c r="C68" s="180" t="s">
        <v>413</v>
      </c>
      <c r="D68" s="184"/>
      <c r="E68" s="182">
        <f>⑩計算域Ⅲ!E166</f>
        <v>0</v>
      </c>
      <c r="F68" s="178">
        <f t="shared" si="1"/>
        <v>0</v>
      </c>
      <c r="G68" s="178" t="s">
        <v>460</v>
      </c>
    </row>
    <row r="69" spans="2:7" x14ac:dyDescent="0.15">
      <c r="B69" s="351" t="s">
        <v>275</v>
      </c>
      <c r="C69" s="352" t="s">
        <v>414</v>
      </c>
      <c r="D69" s="353"/>
      <c r="E69" s="354">
        <f>⑩計算域Ⅲ!E167</f>
        <v>0</v>
      </c>
      <c r="F69" s="355">
        <f t="shared" si="1"/>
        <v>0</v>
      </c>
      <c r="G69" s="355" t="s">
        <v>461</v>
      </c>
    </row>
    <row r="70" spans="2:7" x14ac:dyDescent="0.15">
      <c r="B70" s="177" t="s">
        <v>276</v>
      </c>
      <c r="C70" s="180" t="s">
        <v>415</v>
      </c>
      <c r="D70" s="184"/>
      <c r="E70" s="182">
        <f>⑩計算域Ⅲ!E168</f>
        <v>0</v>
      </c>
      <c r="F70" s="178">
        <f t="shared" si="1"/>
        <v>0</v>
      </c>
      <c r="G70" s="178" t="s">
        <v>462</v>
      </c>
    </row>
    <row r="71" spans="2:7" x14ac:dyDescent="0.15">
      <c r="B71" s="351" t="s">
        <v>277</v>
      </c>
      <c r="C71" s="352" t="s">
        <v>416</v>
      </c>
      <c r="D71" s="353"/>
      <c r="E71" s="354">
        <f>⑩計算域Ⅲ!E169</f>
        <v>0</v>
      </c>
      <c r="F71" s="355">
        <f t="shared" si="1"/>
        <v>0</v>
      </c>
      <c r="G71" s="355" t="s">
        <v>463</v>
      </c>
    </row>
    <row r="72" spans="2:7" x14ac:dyDescent="0.15">
      <c r="B72" s="177" t="s">
        <v>279</v>
      </c>
      <c r="C72" s="180" t="s">
        <v>417</v>
      </c>
      <c r="D72" s="184"/>
      <c r="E72" s="182">
        <f>⑩計算域Ⅲ!E170</f>
        <v>0</v>
      </c>
      <c r="F72" s="178">
        <f t="shared" si="1"/>
        <v>0</v>
      </c>
      <c r="G72" s="178" t="s">
        <v>464</v>
      </c>
    </row>
    <row r="73" spans="2:7" x14ac:dyDescent="0.15">
      <c r="B73" s="351" t="s">
        <v>281</v>
      </c>
      <c r="C73" s="352" t="s">
        <v>418</v>
      </c>
      <c r="D73" s="353"/>
      <c r="E73" s="354">
        <f>⑩計算域Ⅲ!E171</f>
        <v>0</v>
      </c>
      <c r="F73" s="355">
        <f t="shared" si="1"/>
        <v>0</v>
      </c>
      <c r="G73" s="355" t="s">
        <v>465</v>
      </c>
    </row>
    <row r="74" spans="2:7" x14ac:dyDescent="0.15">
      <c r="B74" s="177" t="s">
        <v>282</v>
      </c>
      <c r="C74" s="180" t="s">
        <v>419</v>
      </c>
      <c r="D74" s="184"/>
      <c r="E74" s="182">
        <f>⑩計算域Ⅲ!E172</f>
        <v>0</v>
      </c>
      <c r="F74" s="178">
        <f t="shared" si="1"/>
        <v>0</v>
      </c>
      <c r="G74" s="178" t="s">
        <v>466</v>
      </c>
    </row>
    <row r="75" spans="2:7" x14ac:dyDescent="0.15">
      <c r="B75" s="351" t="s">
        <v>283</v>
      </c>
      <c r="C75" s="352" t="s">
        <v>420</v>
      </c>
      <c r="D75" s="353"/>
      <c r="E75" s="354">
        <f>⑩計算域Ⅲ!E173</f>
        <v>0</v>
      </c>
      <c r="F75" s="355">
        <f>SUM(D75:E75)</f>
        <v>0</v>
      </c>
      <c r="G75" s="355" t="s">
        <v>470</v>
      </c>
    </row>
    <row r="76" spans="2:7" x14ac:dyDescent="0.15">
      <c r="B76" s="177" t="s">
        <v>284</v>
      </c>
      <c r="C76" s="180" t="s">
        <v>421</v>
      </c>
      <c r="D76" s="184"/>
      <c r="E76" s="182">
        <f>⑩計算域Ⅲ!E174</f>
        <v>0</v>
      </c>
      <c r="F76" s="178">
        <f>SUM(D76:E76)</f>
        <v>0</v>
      </c>
      <c r="G76" s="178" t="s">
        <v>468</v>
      </c>
    </row>
    <row r="77" spans="2:7" x14ac:dyDescent="0.15">
      <c r="B77" s="351" t="s">
        <v>285</v>
      </c>
      <c r="C77" s="352" t="s">
        <v>478</v>
      </c>
      <c r="D77" s="353"/>
      <c r="E77" s="354">
        <f>⑩計算域Ⅲ!E175</f>
        <v>0</v>
      </c>
      <c r="F77" s="355">
        <f>SUM(D77:E77)</f>
        <v>0</v>
      </c>
      <c r="G77" s="355" t="s">
        <v>469</v>
      </c>
    </row>
    <row r="78" spans="2:7" x14ac:dyDescent="0.15">
      <c r="B78" s="177" t="s">
        <v>291</v>
      </c>
      <c r="C78" s="180" t="s">
        <v>422</v>
      </c>
      <c r="D78" s="184"/>
      <c r="E78" s="182">
        <f>⑩計算域Ⅲ!E176</f>
        <v>0</v>
      </c>
      <c r="F78" s="178">
        <f>SUM(D78:E78)</f>
        <v>0</v>
      </c>
      <c r="G78" s="178" t="s">
        <v>467</v>
      </c>
    </row>
    <row r="79" spans="2:7" ht="14.25" thickBot="1" x14ac:dyDescent="0.2">
      <c r="B79" s="356" t="s">
        <v>292</v>
      </c>
      <c r="C79" s="357" t="s">
        <v>423</v>
      </c>
      <c r="D79" s="358"/>
      <c r="E79" s="359">
        <f>⑩計算域Ⅲ!E177</f>
        <v>0</v>
      </c>
      <c r="F79" s="360">
        <f>SUM(D79:E79)</f>
        <v>0</v>
      </c>
      <c r="G79" s="360"/>
    </row>
    <row r="80" spans="2:7" ht="18" customHeight="1" thickTop="1" x14ac:dyDescent="0.15">
      <c r="B80" s="576" t="s">
        <v>84</v>
      </c>
      <c r="C80" s="577"/>
      <c r="D80" s="149">
        <f>SUM(D38:D79)</f>
        <v>0</v>
      </c>
      <c r="E80" s="149">
        <f>SUM(E38:E79)</f>
        <v>0</v>
      </c>
      <c r="F80" s="149">
        <f>SUM(F38:F79)</f>
        <v>0</v>
      </c>
    </row>
    <row r="82" spans="2:5" ht="14.25" thickBot="1" x14ac:dyDescent="0.2">
      <c r="B82" s="136" t="s">
        <v>193</v>
      </c>
    </row>
    <row r="83" spans="2:5" ht="18" customHeight="1" thickTop="1" thickBot="1" x14ac:dyDescent="0.2">
      <c r="C83" s="150" t="s">
        <v>73</v>
      </c>
      <c r="D83" s="164">
        <v>0.54797855114977168</v>
      </c>
    </row>
    <row r="84" spans="2:5" ht="14.25" thickTop="1" x14ac:dyDescent="0.15"/>
    <row r="86" spans="2:5" x14ac:dyDescent="0.15">
      <c r="C86" s="578" t="s">
        <v>74</v>
      </c>
      <c r="D86" s="434" t="s">
        <v>511</v>
      </c>
      <c r="E86" s="151">
        <v>0.53201428754154634</v>
      </c>
    </row>
    <row r="87" spans="2:5" x14ac:dyDescent="0.15">
      <c r="C87" s="579"/>
      <c r="D87" s="434" t="s">
        <v>512</v>
      </c>
      <c r="E87" s="151">
        <v>0.56345974883775385</v>
      </c>
    </row>
    <row r="88" spans="2:5" x14ac:dyDescent="0.15">
      <c r="C88" s="579"/>
      <c r="D88" s="434" t="s">
        <v>513</v>
      </c>
      <c r="E88" s="151">
        <v>0.55749884195710142</v>
      </c>
    </row>
    <row r="89" spans="2:5" x14ac:dyDescent="0.15">
      <c r="C89" s="579"/>
      <c r="D89" s="434" t="s">
        <v>514</v>
      </c>
      <c r="E89" s="151">
        <v>0.53405753997164662</v>
      </c>
    </row>
    <row r="90" spans="2:5" x14ac:dyDescent="0.15">
      <c r="C90" s="579"/>
      <c r="D90" s="434" t="s">
        <v>515</v>
      </c>
      <c r="E90" s="151">
        <v>0.55386691633560226</v>
      </c>
    </row>
    <row r="91" spans="2:5" x14ac:dyDescent="0.15">
      <c r="C91" s="580"/>
      <c r="D91" s="434" t="s">
        <v>516</v>
      </c>
      <c r="E91" s="151">
        <v>0.54797855114977168</v>
      </c>
    </row>
    <row r="93" spans="2:5" x14ac:dyDescent="0.15">
      <c r="B93" s="348" t="s">
        <v>220</v>
      </c>
    </row>
    <row r="94" spans="2:5" ht="18" customHeight="1" x14ac:dyDescent="0.15">
      <c r="C94" s="150" t="s">
        <v>75</v>
      </c>
      <c r="D94" s="152" t="s">
        <v>79</v>
      </c>
    </row>
    <row r="96" spans="2:5" x14ac:dyDescent="0.15">
      <c r="D96" s="153" t="s">
        <v>77</v>
      </c>
      <c r="E96" s="154">
        <v>100</v>
      </c>
    </row>
    <row r="97" spans="3:5" x14ac:dyDescent="0.15">
      <c r="C97" s="155" t="s">
        <v>78</v>
      </c>
      <c r="D97" s="153" t="s">
        <v>76</v>
      </c>
      <c r="E97" s="154">
        <v>1</v>
      </c>
    </row>
    <row r="98" spans="3:5" x14ac:dyDescent="0.15">
      <c r="C98" s="154">
        <f>VLOOKUP(D94,D96:E98,2,FALSE)</f>
        <v>1E-3</v>
      </c>
      <c r="D98" s="153" t="s">
        <v>79</v>
      </c>
      <c r="E98" s="154">
        <v>1E-3</v>
      </c>
    </row>
  </sheetData>
  <sheetProtection sheet="1" objects="1" scenarios="1"/>
  <mergeCells count="10">
    <mergeCell ref="B80:C80"/>
    <mergeCell ref="C86:C91"/>
    <mergeCell ref="B2:C2"/>
    <mergeCell ref="D2:F2"/>
    <mergeCell ref="D35:D37"/>
    <mergeCell ref="B35:C37"/>
    <mergeCell ref="E35:E37"/>
    <mergeCell ref="F35:F37"/>
    <mergeCell ref="B4:G4"/>
    <mergeCell ref="G35:G37"/>
  </mergeCells>
  <phoneticPr fontId="2"/>
  <dataValidations count="4">
    <dataValidation type="list" allowBlank="1" showInputMessage="1" showErrorMessage="1" sqref="D83" xr:uid="{00000000-0002-0000-0100-000000000000}">
      <formula1>$E$86:$E$91</formula1>
    </dataValidation>
    <dataValidation type="list" allowBlank="1" showDropDown="1" showInputMessage="1" showErrorMessage="1" sqref="D94" xr:uid="{00000000-0002-0000-0100-000001000000}">
      <formula1>$D$98</formula1>
    </dataValidation>
    <dataValidation imeMode="hiragana" allowBlank="1" showInputMessage="1" showErrorMessage="1" sqref="D2:F2" xr:uid="{00000000-0002-0000-0100-000002000000}"/>
    <dataValidation imeMode="halfAlpha" allowBlank="1" showInputMessage="1" showErrorMessage="1" sqref="D8 D13:E13 E28:E30 D27:D30 D22:E22 D17 D38:D79" xr:uid="{00000000-0002-0000-0100-000003000000}"/>
  </dataValidations>
  <printOptions horizontalCentered="1"/>
  <pageMargins left="0.78740157480314965" right="0.78740157480314965" top="0.35433070866141736" bottom="0.19685039370078741" header="0.51181102362204722" footer="0.51181102362204722"/>
  <pageSetup paperSize="9" scale="62" orientation="portrait" cellComments="asDisplayed" r:id="rId1"/>
  <headerFooter alignWithMargins="0"/>
  <ignoredErrors>
    <ignoredError sqref="B38:B74 B75 B76:B79"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66FF"/>
  </sheetPr>
  <dimension ref="B1:O53"/>
  <sheetViews>
    <sheetView workbookViewId="0">
      <selection activeCell="D26" sqref="D26:J28"/>
    </sheetView>
  </sheetViews>
  <sheetFormatPr defaultColWidth="9" defaultRowHeight="13.5" x14ac:dyDescent="0.15"/>
  <cols>
    <col min="1" max="1" width="2.625" style="6" customWidth="1"/>
    <col min="2" max="4" width="1.625" style="6" customWidth="1"/>
    <col min="5" max="5" width="10" style="6" customWidth="1"/>
    <col min="6" max="6" width="3" style="6" customWidth="1"/>
    <col min="7" max="10" width="14.625" style="6" customWidth="1"/>
    <col min="11" max="11" width="10.25" style="6" bestFit="1" customWidth="1"/>
    <col min="12" max="16384" width="9" style="6"/>
  </cols>
  <sheetData>
    <row r="1" spans="2:11" ht="15" customHeight="1" x14ac:dyDescent="0.15"/>
    <row r="2" spans="2:11" ht="15" customHeight="1" x14ac:dyDescent="0.15">
      <c r="B2" s="11" t="s">
        <v>156</v>
      </c>
    </row>
    <row r="3" spans="2:11" ht="15" customHeight="1" x14ac:dyDescent="0.15"/>
    <row r="4" spans="2:11" ht="22.5" customHeight="1" x14ac:dyDescent="0.15">
      <c r="B4" s="621" t="s">
        <v>72</v>
      </c>
      <c r="C4" s="622"/>
      <c r="D4" s="623"/>
      <c r="E4" s="623"/>
      <c r="F4" s="624"/>
      <c r="G4" s="626" t="str">
        <f>IF(③入力!D2="","",③入力!D2)</f>
        <v/>
      </c>
      <c r="H4" s="627"/>
      <c r="I4" s="627"/>
      <c r="J4" s="628"/>
    </row>
    <row r="5" spans="2:11" ht="15" customHeight="1" x14ac:dyDescent="0.15">
      <c r="J5" s="9" t="s">
        <v>217</v>
      </c>
    </row>
    <row r="6" spans="2:11" ht="15" customHeight="1" x14ac:dyDescent="0.15">
      <c r="B6" s="12"/>
      <c r="C6" s="12"/>
      <c r="D6" s="12"/>
      <c r="E6" s="12"/>
      <c r="F6" s="13"/>
      <c r="G6" s="625" t="s">
        <v>141</v>
      </c>
      <c r="H6" s="629" t="s">
        <v>194</v>
      </c>
      <c r="I6" s="629" t="s">
        <v>195</v>
      </c>
      <c r="J6" s="629" t="s">
        <v>157</v>
      </c>
    </row>
    <row r="7" spans="2:11" ht="15" customHeight="1" x14ac:dyDescent="0.15">
      <c r="B7" s="14"/>
      <c r="C7" s="14"/>
      <c r="D7" s="14"/>
      <c r="E7" s="14"/>
      <c r="F7" s="15"/>
      <c r="G7" s="625"/>
      <c r="H7" s="629"/>
      <c r="I7" s="625"/>
      <c r="J7" s="625"/>
    </row>
    <row r="8" spans="2:11" ht="15" customHeight="1" x14ac:dyDescent="0.15">
      <c r="B8" s="16"/>
      <c r="C8" s="17"/>
      <c r="D8" s="17"/>
      <c r="E8" s="617" t="s">
        <v>146</v>
      </c>
      <c r="F8" s="18"/>
      <c r="G8" s="618">
        <f>⑨計算域Ⅱ!D51</f>
        <v>0</v>
      </c>
      <c r="H8" s="611">
        <f>⑨計算域Ⅱ!J51</f>
        <v>0</v>
      </c>
      <c r="I8" s="611">
        <f>⑨計算域Ⅱ!R51</f>
        <v>0</v>
      </c>
      <c r="J8" s="611">
        <f>⑨計算域Ⅱ!V51</f>
        <v>0</v>
      </c>
    </row>
    <row r="9" spans="2:11" ht="15" customHeight="1" x14ac:dyDescent="0.15">
      <c r="B9" s="16"/>
      <c r="C9" s="17"/>
      <c r="D9" s="17"/>
      <c r="E9" s="617"/>
      <c r="F9" s="19" t="s">
        <v>221</v>
      </c>
      <c r="G9" s="619"/>
      <c r="H9" s="612"/>
      <c r="I9" s="612"/>
      <c r="J9" s="612"/>
      <c r="K9" s="20"/>
    </row>
    <row r="10" spans="2:11" ht="15" customHeight="1" x14ac:dyDescent="0.15">
      <c r="B10" s="16"/>
      <c r="C10" s="21"/>
      <c r="D10" s="22"/>
      <c r="E10" s="616" t="s">
        <v>158</v>
      </c>
      <c r="F10" s="18"/>
      <c r="G10" s="618">
        <f>⑨計算域Ⅱ!E51</f>
        <v>0</v>
      </c>
      <c r="H10" s="611">
        <f>⑨計算域Ⅱ!K51</f>
        <v>0</v>
      </c>
      <c r="I10" s="611">
        <f>⑨計算域Ⅱ!S51</f>
        <v>0</v>
      </c>
      <c r="J10" s="611">
        <f>⑨計算域Ⅱ!W51</f>
        <v>0</v>
      </c>
      <c r="K10" s="20"/>
    </row>
    <row r="11" spans="2:11" ht="15" customHeight="1" x14ac:dyDescent="0.15">
      <c r="B11" s="16"/>
      <c r="C11" s="16"/>
      <c r="D11" s="17"/>
      <c r="E11" s="617"/>
      <c r="F11" s="19" t="s">
        <v>222</v>
      </c>
      <c r="G11" s="619"/>
      <c r="H11" s="612"/>
      <c r="I11" s="612"/>
      <c r="J11" s="612"/>
      <c r="K11" s="20"/>
    </row>
    <row r="12" spans="2:11" ht="15" customHeight="1" x14ac:dyDescent="0.15">
      <c r="B12" s="16"/>
      <c r="C12" s="16"/>
      <c r="D12" s="21"/>
      <c r="E12" s="616" t="s">
        <v>227</v>
      </c>
      <c r="F12" s="18"/>
      <c r="G12" s="618">
        <f>⑨計算域Ⅱ!F51</f>
        <v>0</v>
      </c>
      <c r="H12" s="611">
        <f>⑨計算域Ⅱ!L51</f>
        <v>0</v>
      </c>
      <c r="I12" s="611">
        <f>⑨計算域Ⅱ!T51</f>
        <v>0</v>
      </c>
      <c r="J12" s="611">
        <f>⑨計算域Ⅱ!X51</f>
        <v>0</v>
      </c>
      <c r="K12" s="20"/>
    </row>
    <row r="13" spans="2:11" ht="15" customHeight="1" x14ac:dyDescent="0.15">
      <c r="B13" s="16"/>
      <c r="C13" s="16"/>
      <c r="D13" s="16"/>
      <c r="E13" s="617"/>
      <c r="F13" s="19" t="s">
        <v>228</v>
      </c>
      <c r="G13" s="619"/>
      <c r="H13" s="612"/>
      <c r="I13" s="612"/>
      <c r="J13" s="612"/>
      <c r="K13" s="20"/>
    </row>
    <row r="14" spans="2:11" ht="15" customHeight="1" x14ac:dyDescent="0.15">
      <c r="B14" s="16"/>
      <c r="C14" s="16"/>
      <c r="D14" s="166"/>
      <c r="E14" s="616" t="s">
        <v>154</v>
      </c>
      <c r="F14" s="18"/>
      <c r="G14" s="618">
        <f>⑨計算域Ⅱ!G51</f>
        <v>0</v>
      </c>
      <c r="H14" s="611">
        <f>⑨計算域Ⅱ!M51</f>
        <v>0</v>
      </c>
      <c r="I14" s="611">
        <f>⑨計算域Ⅱ!U51</f>
        <v>0</v>
      </c>
      <c r="J14" s="611">
        <f>⑨計算域Ⅱ!Y51</f>
        <v>0</v>
      </c>
      <c r="K14" s="20"/>
    </row>
    <row r="15" spans="2:11" ht="15" customHeight="1" x14ac:dyDescent="0.15">
      <c r="B15" s="16"/>
      <c r="C15" s="16"/>
      <c r="D15" s="165"/>
      <c r="E15" s="620"/>
      <c r="F15" s="25" t="s">
        <v>229</v>
      </c>
      <c r="G15" s="619"/>
      <c r="H15" s="612"/>
      <c r="I15" s="612"/>
      <c r="J15" s="612"/>
      <c r="K15" s="20"/>
    </row>
    <row r="16" spans="2:11" ht="15" customHeight="1" x14ac:dyDescent="0.15">
      <c r="B16" s="21"/>
      <c r="C16" s="22"/>
      <c r="D16" s="22"/>
      <c r="E16" s="616" t="s">
        <v>147</v>
      </c>
      <c r="F16" s="18"/>
      <c r="G16" s="618">
        <f>⑨計算域Ⅱ!D101</f>
        <v>0</v>
      </c>
      <c r="H16" s="611">
        <f>⑨計算域Ⅱ!F101</f>
        <v>0</v>
      </c>
      <c r="I16" s="611">
        <f>⑨計算域Ⅱ!H101</f>
        <v>0</v>
      </c>
      <c r="J16" s="611">
        <f>⑨計算域Ⅱ!J101</f>
        <v>0</v>
      </c>
      <c r="K16" s="20"/>
    </row>
    <row r="17" spans="2:15" ht="15" customHeight="1" x14ac:dyDescent="0.15">
      <c r="B17" s="16"/>
      <c r="C17" s="17"/>
      <c r="D17" s="17"/>
      <c r="E17" s="617"/>
      <c r="F17" s="19" t="s">
        <v>232</v>
      </c>
      <c r="G17" s="619"/>
      <c r="H17" s="612"/>
      <c r="I17" s="612"/>
      <c r="J17" s="612"/>
      <c r="K17" s="20"/>
    </row>
    <row r="18" spans="2:15" ht="15" customHeight="1" x14ac:dyDescent="0.15">
      <c r="B18" s="16"/>
      <c r="C18" s="21"/>
      <c r="D18" s="22"/>
      <c r="E18" s="616" t="s">
        <v>148</v>
      </c>
      <c r="F18" s="18"/>
      <c r="G18" s="618">
        <f>⑨計算域Ⅱ!E101</f>
        <v>0</v>
      </c>
      <c r="H18" s="611">
        <f>⑨計算域Ⅱ!G101</f>
        <v>0</v>
      </c>
      <c r="I18" s="611">
        <f>⑨計算域Ⅱ!I101</f>
        <v>0</v>
      </c>
      <c r="J18" s="611">
        <f>⑨計算域Ⅱ!K101</f>
        <v>0</v>
      </c>
      <c r="K18" s="20"/>
    </row>
    <row r="19" spans="2:15" ht="15" customHeight="1" x14ac:dyDescent="0.15">
      <c r="B19" s="23"/>
      <c r="C19" s="23"/>
      <c r="D19" s="24"/>
      <c r="E19" s="620"/>
      <c r="F19" s="25" t="s">
        <v>233</v>
      </c>
      <c r="G19" s="619"/>
      <c r="H19" s="612"/>
      <c r="I19" s="612"/>
      <c r="J19" s="612"/>
      <c r="K19" s="20"/>
    </row>
    <row r="20" spans="2:15" ht="15" customHeight="1" x14ac:dyDescent="0.15">
      <c r="B20" s="26"/>
      <c r="C20" s="26"/>
      <c r="D20" s="26"/>
      <c r="E20" s="26"/>
      <c r="F20" s="26"/>
      <c r="G20" s="26"/>
      <c r="J20" s="27" t="s">
        <v>162</v>
      </c>
      <c r="K20" s="27"/>
      <c r="L20" s="27"/>
      <c r="M20" s="27"/>
      <c r="N20" s="27"/>
      <c r="O20" s="27"/>
    </row>
    <row r="21" spans="2:15" ht="15" customHeight="1" x14ac:dyDescent="0.15">
      <c r="B21" s="26"/>
      <c r="C21" s="26"/>
      <c r="D21" s="26"/>
      <c r="E21" s="26"/>
      <c r="F21" s="26"/>
      <c r="G21" s="26"/>
      <c r="J21" s="27"/>
      <c r="K21" s="27"/>
      <c r="L21" s="27"/>
      <c r="M21" s="27"/>
      <c r="N21" s="27"/>
      <c r="O21" s="27"/>
    </row>
    <row r="22" spans="2:15" ht="15" customHeight="1" x14ac:dyDescent="0.15">
      <c r="B22" s="28" t="s">
        <v>221</v>
      </c>
      <c r="C22" s="8"/>
      <c r="D22" s="615" t="s">
        <v>163</v>
      </c>
      <c r="E22" s="615"/>
      <c r="F22" s="615"/>
      <c r="G22" s="615"/>
      <c r="H22" s="615"/>
      <c r="I22" s="615"/>
      <c r="J22" s="615"/>
      <c r="K22" s="615"/>
    </row>
    <row r="23" spans="2:15" ht="15" customHeight="1" x14ac:dyDescent="0.15">
      <c r="B23" s="29" t="s">
        <v>222</v>
      </c>
      <c r="D23" s="613" t="s">
        <v>164</v>
      </c>
      <c r="E23" s="614"/>
      <c r="F23" s="614"/>
      <c r="G23" s="614"/>
      <c r="H23" s="614"/>
      <c r="I23" s="614"/>
      <c r="J23" s="614"/>
      <c r="K23" s="30"/>
    </row>
    <row r="24" spans="2:15" ht="15" customHeight="1" x14ac:dyDescent="0.15">
      <c r="B24" s="29"/>
      <c r="D24" s="614"/>
      <c r="E24" s="614"/>
      <c r="F24" s="614"/>
      <c r="G24" s="614"/>
      <c r="H24" s="614"/>
      <c r="I24" s="614"/>
      <c r="J24" s="614"/>
      <c r="K24" s="30"/>
    </row>
    <row r="25" spans="2:15" ht="15" customHeight="1" x14ac:dyDescent="0.15">
      <c r="B25" s="29"/>
      <c r="D25" s="614"/>
      <c r="E25" s="614"/>
      <c r="F25" s="614"/>
      <c r="G25" s="614"/>
      <c r="H25" s="614"/>
      <c r="I25" s="614"/>
      <c r="J25" s="614"/>
      <c r="K25" s="31"/>
    </row>
    <row r="26" spans="2:15" ht="15" customHeight="1" x14ac:dyDescent="0.15">
      <c r="B26" s="29" t="s">
        <v>230</v>
      </c>
      <c r="D26" s="613" t="s">
        <v>424</v>
      </c>
      <c r="E26" s="614"/>
      <c r="F26" s="614"/>
      <c r="G26" s="614"/>
      <c r="H26" s="614"/>
      <c r="I26" s="614"/>
      <c r="J26" s="614"/>
      <c r="K26" s="31"/>
    </row>
    <row r="27" spans="2:15" ht="15" customHeight="1" x14ac:dyDescent="0.15">
      <c r="B27" s="29"/>
      <c r="D27" s="614"/>
      <c r="E27" s="614"/>
      <c r="F27" s="614"/>
      <c r="G27" s="614"/>
      <c r="H27" s="614"/>
      <c r="I27" s="614"/>
      <c r="J27" s="614"/>
      <c r="K27" s="31"/>
    </row>
    <row r="28" spans="2:15" ht="15" customHeight="1" x14ac:dyDescent="0.15">
      <c r="B28" s="29"/>
      <c r="D28" s="614"/>
      <c r="E28" s="614"/>
      <c r="F28" s="614"/>
      <c r="G28" s="614"/>
      <c r="H28" s="614"/>
      <c r="I28" s="614"/>
      <c r="J28" s="614"/>
      <c r="K28" s="31"/>
    </row>
    <row r="29" spans="2:15" ht="15" customHeight="1" x14ac:dyDescent="0.15">
      <c r="B29" s="29" t="s">
        <v>231</v>
      </c>
      <c r="D29" s="613" t="s">
        <v>342</v>
      </c>
      <c r="E29" s="614"/>
      <c r="F29" s="614"/>
      <c r="G29" s="614"/>
      <c r="H29" s="614"/>
      <c r="I29" s="614"/>
      <c r="J29" s="614"/>
      <c r="K29" s="32"/>
    </row>
    <row r="30" spans="2:15" ht="15" customHeight="1" x14ac:dyDescent="0.15">
      <c r="D30" s="614"/>
      <c r="E30" s="614"/>
      <c r="F30" s="614"/>
      <c r="G30" s="614"/>
      <c r="H30" s="614"/>
      <c r="I30" s="614"/>
      <c r="J30" s="614"/>
      <c r="K30" s="32"/>
    </row>
    <row r="31" spans="2:15" ht="15" customHeight="1" x14ac:dyDescent="0.15">
      <c r="B31" s="29"/>
      <c r="D31" s="614"/>
      <c r="E31" s="614"/>
      <c r="F31" s="614"/>
      <c r="G31" s="614"/>
      <c r="H31" s="614"/>
      <c r="I31" s="614"/>
      <c r="J31" s="614"/>
    </row>
    <row r="32" spans="2:15" ht="15" customHeight="1" x14ac:dyDescent="0.15">
      <c r="B32" s="29" t="s">
        <v>232</v>
      </c>
      <c r="D32" s="608" t="s">
        <v>343</v>
      </c>
      <c r="E32" s="608"/>
      <c r="F32" s="608"/>
      <c r="G32" s="608"/>
      <c r="H32" s="608"/>
      <c r="I32" s="608"/>
      <c r="J32" s="608"/>
      <c r="K32" s="26"/>
    </row>
    <row r="33" spans="2:14" ht="15" customHeight="1" x14ac:dyDescent="0.15">
      <c r="B33" s="29"/>
      <c r="D33" s="608"/>
      <c r="E33" s="608"/>
      <c r="F33" s="608"/>
      <c r="G33" s="608"/>
      <c r="H33" s="608"/>
      <c r="I33" s="608"/>
      <c r="J33" s="608"/>
      <c r="K33" s="26"/>
    </row>
    <row r="34" spans="2:14" ht="15" customHeight="1" x14ac:dyDescent="0.15">
      <c r="B34" s="29" t="s">
        <v>233</v>
      </c>
      <c r="D34" s="608" t="s">
        <v>344</v>
      </c>
      <c r="E34" s="608"/>
      <c r="F34" s="608"/>
      <c r="G34" s="608"/>
      <c r="H34" s="608"/>
      <c r="I34" s="608"/>
      <c r="J34" s="608"/>
      <c r="K34" s="32"/>
    </row>
    <row r="35" spans="2:14" ht="15" customHeight="1" x14ac:dyDescent="0.15">
      <c r="D35" s="608"/>
      <c r="E35" s="608"/>
      <c r="F35" s="608"/>
      <c r="G35" s="608"/>
      <c r="H35" s="608"/>
      <c r="I35" s="608"/>
      <c r="J35" s="608"/>
      <c r="K35" s="32"/>
    </row>
    <row r="36" spans="2:14" ht="15" customHeight="1" x14ac:dyDescent="0.15">
      <c r="J36" s="7" t="s">
        <v>159</v>
      </c>
    </row>
    <row r="37" spans="2:14" ht="15" customHeight="1" x14ac:dyDescent="0.15">
      <c r="B37" s="586" t="s">
        <v>160</v>
      </c>
      <c r="C37" s="586"/>
      <c r="D37" s="586"/>
      <c r="E37" s="586"/>
      <c r="F37" s="586"/>
      <c r="G37" s="586"/>
      <c r="H37" s="586"/>
      <c r="I37" s="609"/>
      <c r="J37" s="606">
        <f>IF(③入力!F80=0,0,J8/③入力!F80)</f>
        <v>0</v>
      </c>
    </row>
    <row r="38" spans="2:14" ht="15" customHeight="1" x14ac:dyDescent="0.15">
      <c r="B38" s="586"/>
      <c r="C38" s="586"/>
      <c r="D38" s="586"/>
      <c r="E38" s="586"/>
      <c r="F38" s="586"/>
      <c r="G38" s="586"/>
      <c r="H38" s="586"/>
      <c r="I38" s="609"/>
      <c r="J38" s="607"/>
    </row>
    <row r="39" spans="2:14" ht="15" customHeight="1" x14ac:dyDescent="0.15"/>
    <row r="40" spans="2:14" ht="15" customHeight="1" x14ac:dyDescent="0.15">
      <c r="B40" s="6" t="s">
        <v>161</v>
      </c>
    </row>
    <row r="41" spans="2:14" ht="15" customHeight="1" x14ac:dyDescent="0.15">
      <c r="B41" s="33"/>
      <c r="C41" s="33"/>
      <c r="D41" s="33"/>
      <c r="E41" s="33"/>
      <c r="F41" s="33"/>
      <c r="G41" s="33"/>
      <c r="H41" s="33"/>
      <c r="I41" s="33"/>
      <c r="J41" s="33"/>
    </row>
    <row r="42" spans="2:14" ht="15" customHeight="1" x14ac:dyDescent="0.15">
      <c r="B42" s="605" t="s">
        <v>223</v>
      </c>
      <c r="C42" s="605"/>
      <c r="D42" s="610" t="s">
        <v>520</v>
      </c>
      <c r="E42" s="610"/>
      <c r="F42" s="610"/>
      <c r="G42" s="610"/>
      <c r="H42" s="610"/>
      <c r="I42" s="610"/>
      <c r="J42" s="610"/>
      <c r="K42" s="34"/>
      <c r="L42" s="34"/>
      <c r="M42" s="34"/>
      <c r="N42" s="34"/>
    </row>
    <row r="43" spans="2:14" ht="15" customHeight="1" x14ac:dyDescent="0.15">
      <c r="B43" s="605"/>
      <c r="C43" s="605"/>
      <c r="D43" s="610"/>
      <c r="E43" s="610"/>
      <c r="F43" s="610"/>
      <c r="G43" s="610"/>
      <c r="H43" s="610"/>
      <c r="I43" s="610"/>
      <c r="J43" s="610"/>
      <c r="K43" s="34"/>
      <c r="L43" s="34"/>
      <c r="M43" s="34"/>
      <c r="N43" s="34"/>
    </row>
    <row r="44" spans="2:14" ht="15" customHeight="1" x14ac:dyDescent="0.15">
      <c r="B44" s="35"/>
      <c r="C44" s="35"/>
      <c r="D44" s="610"/>
      <c r="E44" s="610"/>
      <c r="F44" s="610"/>
      <c r="G44" s="610"/>
      <c r="H44" s="610"/>
      <c r="I44" s="610"/>
      <c r="J44" s="610"/>
      <c r="K44" s="34"/>
      <c r="L44" s="34"/>
      <c r="M44" s="34"/>
      <c r="N44" s="34"/>
    </row>
    <row r="45" spans="2:14" ht="15" customHeight="1" x14ac:dyDescent="0.15">
      <c r="B45" s="605" t="s">
        <v>224</v>
      </c>
      <c r="C45" s="605"/>
      <c r="D45" s="610" t="s">
        <v>165</v>
      </c>
      <c r="E45" s="610"/>
      <c r="F45" s="610"/>
      <c r="G45" s="610"/>
      <c r="H45" s="610"/>
      <c r="I45" s="610"/>
      <c r="J45" s="610"/>
      <c r="K45" s="34"/>
      <c r="L45" s="34"/>
      <c r="M45" s="34"/>
      <c r="N45" s="34"/>
    </row>
    <row r="46" spans="2:14" ht="15" customHeight="1" x14ac:dyDescent="0.15">
      <c r="B46" s="605"/>
      <c r="C46" s="605"/>
      <c r="D46" s="610"/>
      <c r="E46" s="610"/>
      <c r="F46" s="610"/>
      <c r="G46" s="610"/>
      <c r="H46" s="610"/>
      <c r="I46" s="610"/>
      <c r="J46" s="610"/>
      <c r="K46" s="34"/>
      <c r="L46" s="34"/>
      <c r="M46" s="34"/>
      <c r="N46" s="34"/>
    </row>
    <row r="47" spans="2:14" ht="15" customHeight="1" x14ac:dyDescent="0.15">
      <c r="B47" s="605" t="s">
        <v>225</v>
      </c>
      <c r="C47" s="605"/>
      <c r="D47" s="610" t="s">
        <v>389</v>
      </c>
      <c r="E47" s="610"/>
      <c r="F47" s="610"/>
      <c r="G47" s="610"/>
      <c r="H47" s="610"/>
      <c r="I47" s="610"/>
      <c r="J47" s="610"/>
      <c r="K47" s="34"/>
      <c r="L47" s="34"/>
      <c r="M47" s="34"/>
      <c r="N47" s="34"/>
    </row>
    <row r="48" spans="2:14" ht="15" customHeight="1" x14ac:dyDescent="0.15">
      <c r="B48" s="605"/>
      <c r="C48" s="605"/>
      <c r="D48" s="610"/>
      <c r="E48" s="610"/>
      <c r="F48" s="610"/>
      <c r="G48" s="610"/>
      <c r="H48" s="610"/>
      <c r="I48" s="610"/>
      <c r="J48" s="610"/>
      <c r="K48" s="34"/>
      <c r="L48" s="34"/>
      <c r="M48" s="34"/>
      <c r="N48" s="34"/>
    </row>
    <row r="49" spans="2:14" ht="15" customHeight="1" x14ac:dyDescent="0.15">
      <c r="B49" s="605" t="s">
        <v>226</v>
      </c>
      <c r="C49" s="605"/>
      <c r="D49" s="610" t="s">
        <v>471</v>
      </c>
      <c r="E49" s="610"/>
      <c r="F49" s="610"/>
      <c r="G49" s="610"/>
      <c r="H49" s="610"/>
      <c r="I49" s="610"/>
      <c r="J49" s="610"/>
      <c r="K49" s="34"/>
      <c r="L49" s="34"/>
      <c r="M49" s="34"/>
      <c r="N49" s="34"/>
    </row>
    <row r="50" spans="2:14" ht="15" customHeight="1" x14ac:dyDescent="0.15">
      <c r="B50" s="605"/>
      <c r="C50" s="605"/>
      <c r="D50" s="610"/>
      <c r="E50" s="610"/>
      <c r="F50" s="610"/>
      <c r="G50" s="610"/>
      <c r="H50" s="610"/>
      <c r="I50" s="610"/>
      <c r="J50" s="610"/>
      <c r="K50" s="33"/>
    </row>
    <row r="51" spans="2:14" ht="15" customHeight="1" x14ac:dyDescent="0.15">
      <c r="B51" s="605"/>
      <c r="C51" s="605"/>
      <c r="D51" s="610"/>
      <c r="E51" s="610"/>
      <c r="F51" s="610"/>
      <c r="G51" s="610"/>
      <c r="H51" s="610"/>
      <c r="I51" s="610"/>
      <c r="J51" s="610"/>
      <c r="K51" s="33"/>
    </row>
    <row r="52" spans="2:14" ht="15" customHeight="1" x14ac:dyDescent="0.15"/>
    <row r="53" spans="2:14" ht="15" customHeight="1" x14ac:dyDescent="0.15"/>
  </sheetData>
  <sheetProtection sheet="1" objects="1" scenarios="1"/>
  <mergeCells count="52">
    <mergeCell ref="B4:F4"/>
    <mergeCell ref="G6:G7"/>
    <mergeCell ref="E8:E9"/>
    <mergeCell ref="G4:J4"/>
    <mergeCell ref="J8:J9"/>
    <mergeCell ref="J6:J7"/>
    <mergeCell ref="H8:H9"/>
    <mergeCell ref="G8:G9"/>
    <mergeCell ref="H6:H7"/>
    <mergeCell ref="I8:I9"/>
    <mergeCell ref="I6:I7"/>
    <mergeCell ref="I16:I17"/>
    <mergeCell ref="J16:J17"/>
    <mergeCell ref="G14:G15"/>
    <mergeCell ref="H16:H17"/>
    <mergeCell ref="J10:J11"/>
    <mergeCell ref="I10:I11"/>
    <mergeCell ref="I14:I15"/>
    <mergeCell ref="E16:E17"/>
    <mergeCell ref="E18:E19"/>
    <mergeCell ref="H12:H13"/>
    <mergeCell ref="G18:G19"/>
    <mergeCell ref="G16:G17"/>
    <mergeCell ref="E14:E15"/>
    <mergeCell ref="H18:H19"/>
    <mergeCell ref="E10:E11"/>
    <mergeCell ref="H10:H11"/>
    <mergeCell ref="J14:J15"/>
    <mergeCell ref="J12:J13"/>
    <mergeCell ref="H14:H15"/>
    <mergeCell ref="I12:I13"/>
    <mergeCell ref="G12:G13"/>
    <mergeCell ref="E12:E13"/>
    <mergeCell ref="G10:G11"/>
    <mergeCell ref="D32:J33"/>
    <mergeCell ref="I18:I19"/>
    <mergeCell ref="B42:C43"/>
    <mergeCell ref="B45:C46"/>
    <mergeCell ref="D23:J25"/>
    <mergeCell ref="J18:J19"/>
    <mergeCell ref="D26:J28"/>
    <mergeCell ref="D29:J31"/>
    <mergeCell ref="D22:K22"/>
    <mergeCell ref="B49:C51"/>
    <mergeCell ref="B47:C48"/>
    <mergeCell ref="J37:J38"/>
    <mergeCell ref="D34:J35"/>
    <mergeCell ref="B37:I38"/>
    <mergeCell ref="D49:J51"/>
    <mergeCell ref="D42:J44"/>
    <mergeCell ref="D45:J46"/>
    <mergeCell ref="D47:J48"/>
  </mergeCells>
  <phoneticPr fontId="2"/>
  <pageMargins left="0.78740157480314965" right="0.19685039370078741" top="0.98425196850393704" bottom="0.98425196850393704" header="0.51181102362204722" footer="0.51181102362204722"/>
  <pageSetup paperSize="9" orientation="portrait" cellComments="asDisplayed" r:id="rId1"/>
  <headerFooter alignWithMargins="0"/>
  <ignoredErrors>
    <ignoredError sqref="B44:C44 B42 B45 B49 B47"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66FF"/>
  </sheetPr>
  <dimension ref="B2:P102"/>
  <sheetViews>
    <sheetView workbookViewId="0">
      <selection activeCell="E25" sqref="E25"/>
    </sheetView>
  </sheetViews>
  <sheetFormatPr defaultColWidth="9" defaultRowHeight="13.5" x14ac:dyDescent="0.15"/>
  <cols>
    <col min="1" max="1" width="2.625" style="38" customWidth="1"/>
    <col min="2" max="2" width="3.625" style="38" customWidth="1"/>
    <col min="3" max="3" width="22.875" style="37" bestFit="1" customWidth="1"/>
    <col min="4" max="7" width="11.375" style="38" customWidth="1"/>
    <col min="8" max="8" width="9.25" style="38" customWidth="1"/>
    <col min="9" max="10" width="10.125" style="38" customWidth="1"/>
    <col min="11" max="13" width="11.375" style="38" customWidth="1"/>
    <col min="14" max="15" width="9" style="38" customWidth="1"/>
    <col min="16" max="16" width="9" style="38"/>
    <col min="17" max="17" width="5.25" style="38" customWidth="1"/>
    <col min="18" max="16384" width="9" style="38"/>
  </cols>
  <sheetData>
    <row r="2" spans="2:15" ht="14.25" x14ac:dyDescent="0.15">
      <c r="B2" s="36" t="s">
        <v>149</v>
      </c>
    </row>
    <row r="3" spans="2:15" ht="14.25" x14ac:dyDescent="0.15">
      <c r="B3" s="39"/>
      <c r="C3" s="40"/>
      <c r="D3" s="41"/>
      <c r="E3" s="41"/>
      <c r="F3" s="41"/>
      <c r="G3" s="41"/>
      <c r="H3" s="41"/>
      <c r="I3" s="41"/>
      <c r="J3" s="41"/>
      <c r="K3" s="41"/>
      <c r="L3" s="41"/>
      <c r="O3" s="417" t="s">
        <v>217</v>
      </c>
    </row>
    <row r="4" spans="2:15" ht="13.5" customHeight="1" x14ac:dyDescent="0.15">
      <c r="B4" s="658" t="s">
        <v>293</v>
      </c>
      <c r="C4" s="659"/>
      <c r="D4" s="639" t="s">
        <v>141</v>
      </c>
      <c r="E4" s="640"/>
      <c r="F4" s="640"/>
      <c r="G4" s="640"/>
      <c r="H4" s="640"/>
      <c r="I4" s="641"/>
      <c r="J4" s="646" t="s">
        <v>196</v>
      </c>
      <c r="K4" s="647"/>
      <c r="L4" s="647"/>
      <c r="M4" s="647"/>
      <c r="N4" s="647"/>
      <c r="O4" s="648"/>
    </row>
    <row r="5" spans="2:15" ht="6" customHeight="1" x14ac:dyDescent="0.15">
      <c r="B5" s="660"/>
      <c r="C5" s="661"/>
      <c r="D5" s="664" t="s">
        <v>150</v>
      </c>
      <c r="E5" s="42"/>
      <c r="F5" s="42"/>
      <c r="G5" s="42"/>
      <c r="H5" s="650" t="s">
        <v>151</v>
      </c>
      <c r="I5" s="642" t="s">
        <v>152</v>
      </c>
      <c r="J5" s="654" t="s">
        <v>150</v>
      </c>
      <c r="K5" s="42"/>
      <c r="L5" s="42"/>
      <c r="M5" s="42"/>
      <c r="N5" s="650" t="s">
        <v>151</v>
      </c>
      <c r="O5" s="650" t="s">
        <v>152</v>
      </c>
    </row>
    <row r="6" spans="2:15" ht="6" customHeight="1" x14ac:dyDescent="0.15">
      <c r="B6" s="660"/>
      <c r="C6" s="661"/>
      <c r="D6" s="665"/>
      <c r="E6" s="168"/>
      <c r="F6" s="167"/>
      <c r="G6" s="42"/>
      <c r="H6" s="651"/>
      <c r="I6" s="643"/>
      <c r="J6" s="655"/>
      <c r="K6" s="168"/>
      <c r="L6" s="167"/>
      <c r="M6" s="42"/>
      <c r="N6" s="651"/>
      <c r="O6" s="651"/>
    </row>
    <row r="7" spans="2:15" ht="6" customHeight="1" x14ac:dyDescent="0.15">
      <c r="B7" s="660"/>
      <c r="C7" s="661"/>
      <c r="D7" s="666"/>
      <c r="E7" s="632" t="s">
        <v>153</v>
      </c>
      <c r="F7" s="637" t="s">
        <v>227</v>
      </c>
      <c r="G7" s="43"/>
      <c r="H7" s="652"/>
      <c r="I7" s="644"/>
      <c r="J7" s="656"/>
      <c r="K7" s="632" t="s">
        <v>153</v>
      </c>
      <c r="L7" s="637" t="s">
        <v>227</v>
      </c>
      <c r="M7" s="43"/>
      <c r="N7" s="652"/>
      <c r="O7" s="652"/>
    </row>
    <row r="8" spans="2:15" ht="13.5" customHeight="1" x14ac:dyDescent="0.15">
      <c r="B8" s="660"/>
      <c r="C8" s="661"/>
      <c r="D8" s="666"/>
      <c r="E8" s="633"/>
      <c r="F8" s="632"/>
      <c r="G8" s="635" t="s">
        <v>171</v>
      </c>
      <c r="H8" s="652"/>
      <c r="I8" s="644"/>
      <c r="J8" s="656"/>
      <c r="K8" s="633"/>
      <c r="L8" s="632"/>
      <c r="M8" s="635" t="s">
        <v>171</v>
      </c>
      <c r="N8" s="652"/>
      <c r="O8" s="652"/>
    </row>
    <row r="9" spans="2:15" x14ac:dyDescent="0.15">
      <c r="B9" s="662"/>
      <c r="C9" s="663"/>
      <c r="D9" s="667"/>
      <c r="E9" s="634"/>
      <c r="F9" s="638"/>
      <c r="G9" s="636"/>
      <c r="H9" s="653"/>
      <c r="I9" s="645"/>
      <c r="J9" s="657"/>
      <c r="K9" s="634"/>
      <c r="L9" s="638"/>
      <c r="M9" s="636"/>
      <c r="N9" s="653"/>
      <c r="O9" s="653"/>
    </row>
    <row r="10" spans="2:15" x14ac:dyDescent="0.15">
      <c r="B10" s="185" t="s">
        <v>238</v>
      </c>
      <c r="C10" s="186" t="s">
        <v>391</v>
      </c>
      <c r="D10" s="187">
        <f>⑨計算域Ⅱ!D9</f>
        <v>0</v>
      </c>
      <c r="E10" s="188">
        <f>⑨計算域Ⅱ!E9</f>
        <v>0</v>
      </c>
      <c r="F10" s="188">
        <f>⑨計算域Ⅱ!F9</f>
        <v>0</v>
      </c>
      <c r="G10" s="188">
        <f>⑨計算域Ⅱ!G9</f>
        <v>0</v>
      </c>
      <c r="H10" s="188">
        <f>⑨計算域Ⅱ!D59</f>
        <v>0</v>
      </c>
      <c r="I10" s="189">
        <f>⑨計算域Ⅱ!E59</f>
        <v>0</v>
      </c>
      <c r="J10" s="187">
        <f>⑨計算域Ⅱ!J9</f>
        <v>0</v>
      </c>
      <c r="K10" s="188">
        <f>⑨計算域Ⅱ!K9</f>
        <v>0</v>
      </c>
      <c r="L10" s="188">
        <f>⑨計算域Ⅱ!L9</f>
        <v>0</v>
      </c>
      <c r="M10" s="188">
        <f>⑨計算域Ⅱ!M9</f>
        <v>0</v>
      </c>
      <c r="N10" s="188">
        <f>⑨計算域Ⅱ!F59</f>
        <v>0</v>
      </c>
      <c r="O10" s="188">
        <f>⑨計算域Ⅱ!G59</f>
        <v>0</v>
      </c>
    </row>
    <row r="11" spans="2:15" x14ac:dyDescent="0.15">
      <c r="B11" s="195" t="s">
        <v>239</v>
      </c>
      <c r="C11" s="196" t="s">
        <v>7</v>
      </c>
      <c r="D11" s="197">
        <f>⑨計算域Ⅱ!D10</f>
        <v>0</v>
      </c>
      <c r="E11" s="198">
        <f>⑨計算域Ⅱ!E10</f>
        <v>0</v>
      </c>
      <c r="F11" s="198">
        <f>⑨計算域Ⅱ!F10</f>
        <v>0</v>
      </c>
      <c r="G11" s="198">
        <f>⑨計算域Ⅱ!G10</f>
        <v>0</v>
      </c>
      <c r="H11" s="198">
        <f>⑨計算域Ⅱ!D60</f>
        <v>0</v>
      </c>
      <c r="I11" s="199">
        <f>⑨計算域Ⅱ!E60</f>
        <v>0</v>
      </c>
      <c r="J11" s="197">
        <f>⑨計算域Ⅱ!J10</f>
        <v>0</v>
      </c>
      <c r="K11" s="198">
        <f>⑨計算域Ⅱ!K10</f>
        <v>0</v>
      </c>
      <c r="L11" s="198">
        <f>⑨計算域Ⅱ!L10</f>
        <v>0</v>
      </c>
      <c r="M11" s="198">
        <f>⑨計算域Ⅱ!M10</f>
        <v>0</v>
      </c>
      <c r="N11" s="198">
        <f>⑨計算域Ⅱ!F60</f>
        <v>0</v>
      </c>
      <c r="O11" s="198">
        <f>⑨計算域Ⅱ!G60</f>
        <v>0</v>
      </c>
    </row>
    <row r="12" spans="2:15" x14ac:dyDescent="0.15">
      <c r="B12" s="190" t="s">
        <v>240</v>
      </c>
      <c r="C12" s="191" t="s">
        <v>392</v>
      </c>
      <c r="D12" s="192">
        <f>⑨計算域Ⅱ!D11</f>
        <v>0</v>
      </c>
      <c r="E12" s="193">
        <f>⑨計算域Ⅱ!E11</f>
        <v>0</v>
      </c>
      <c r="F12" s="193">
        <f>⑨計算域Ⅱ!F11</f>
        <v>0</v>
      </c>
      <c r="G12" s="193">
        <f>⑨計算域Ⅱ!G11</f>
        <v>0</v>
      </c>
      <c r="H12" s="193">
        <f>⑨計算域Ⅱ!D61</f>
        <v>0</v>
      </c>
      <c r="I12" s="194">
        <f>⑨計算域Ⅱ!E61</f>
        <v>0</v>
      </c>
      <c r="J12" s="192">
        <f>⑨計算域Ⅱ!J11</f>
        <v>0</v>
      </c>
      <c r="K12" s="193">
        <f>⑨計算域Ⅱ!K11</f>
        <v>0</v>
      </c>
      <c r="L12" s="193">
        <f>⑨計算域Ⅱ!L11</f>
        <v>0</v>
      </c>
      <c r="M12" s="193">
        <f>⑨計算域Ⅱ!M11</f>
        <v>0</v>
      </c>
      <c r="N12" s="193">
        <f>⑨計算域Ⅱ!F61</f>
        <v>0</v>
      </c>
      <c r="O12" s="193">
        <f>⑨計算域Ⅱ!G61</f>
        <v>0</v>
      </c>
    </row>
    <row r="13" spans="2:15" x14ac:dyDescent="0.15">
      <c r="B13" s="195" t="s">
        <v>241</v>
      </c>
      <c r="C13" s="196" t="s">
        <v>242</v>
      </c>
      <c r="D13" s="197">
        <f>⑨計算域Ⅱ!D12</f>
        <v>0</v>
      </c>
      <c r="E13" s="198">
        <f>⑨計算域Ⅱ!E12</f>
        <v>0</v>
      </c>
      <c r="F13" s="198">
        <f>⑨計算域Ⅱ!F12</f>
        <v>0</v>
      </c>
      <c r="G13" s="198">
        <f>⑨計算域Ⅱ!G12</f>
        <v>0</v>
      </c>
      <c r="H13" s="198">
        <f>⑨計算域Ⅱ!D62</f>
        <v>0</v>
      </c>
      <c r="I13" s="199">
        <f>⑨計算域Ⅱ!E62</f>
        <v>0</v>
      </c>
      <c r="J13" s="197">
        <f>⑨計算域Ⅱ!J12</f>
        <v>0</v>
      </c>
      <c r="K13" s="198">
        <f>⑨計算域Ⅱ!K12</f>
        <v>0</v>
      </c>
      <c r="L13" s="198">
        <f>⑨計算域Ⅱ!L12</f>
        <v>0</v>
      </c>
      <c r="M13" s="198">
        <f>⑨計算域Ⅱ!M12</f>
        <v>0</v>
      </c>
      <c r="N13" s="198">
        <f>⑨計算域Ⅱ!F62</f>
        <v>0</v>
      </c>
      <c r="O13" s="198">
        <f>⑨計算域Ⅱ!G62</f>
        <v>0</v>
      </c>
    </row>
    <row r="14" spans="2:15" x14ac:dyDescent="0.15">
      <c r="B14" s="190" t="s">
        <v>243</v>
      </c>
      <c r="C14" s="191" t="s">
        <v>393</v>
      </c>
      <c r="D14" s="192">
        <f>⑨計算域Ⅱ!D13</f>
        <v>0</v>
      </c>
      <c r="E14" s="193">
        <f>⑨計算域Ⅱ!E13</f>
        <v>0</v>
      </c>
      <c r="F14" s="193">
        <f>⑨計算域Ⅱ!F13</f>
        <v>0</v>
      </c>
      <c r="G14" s="193">
        <f>⑨計算域Ⅱ!G13</f>
        <v>0</v>
      </c>
      <c r="H14" s="193">
        <f>⑨計算域Ⅱ!D63</f>
        <v>0</v>
      </c>
      <c r="I14" s="194">
        <f>⑨計算域Ⅱ!E63</f>
        <v>0</v>
      </c>
      <c r="J14" s="192">
        <f>⑨計算域Ⅱ!J13</f>
        <v>0</v>
      </c>
      <c r="K14" s="193">
        <f>⑨計算域Ⅱ!K13</f>
        <v>0</v>
      </c>
      <c r="L14" s="193">
        <f>⑨計算域Ⅱ!L13</f>
        <v>0</v>
      </c>
      <c r="M14" s="193">
        <f>⑨計算域Ⅱ!M13</f>
        <v>0</v>
      </c>
      <c r="N14" s="193">
        <f>⑨計算域Ⅱ!F63</f>
        <v>0</v>
      </c>
      <c r="O14" s="193">
        <f>⑨計算域Ⅱ!G63</f>
        <v>0</v>
      </c>
    </row>
    <row r="15" spans="2:15" x14ac:dyDescent="0.15">
      <c r="B15" s="195" t="s">
        <v>244</v>
      </c>
      <c r="C15" s="196" t="s">
        <v>394</v>
      </c>
      <c r="D15" s="197">
        <f>⑨計算域Ⅱ!D14</f>
        <v>0</v>
      </c>
      <c r="E15" s="198">
        <f>⑨計算域Ⅱ!E14</f>
        <v>0</v>
      </c>
      <c r="F15" s="198">
        <f>⑨計算域Ⅱ!F14</f>
        <v>0</v>
      </c>
      <c r="G15" s="198">
        <f>⑨計算域Ⅱ!G14</f>
        <v>0</v>
      </c>
      <c r="H15" s="198">
        <f>⑨計算域Ⅱ!D64</f>
        <v>0</v>
      </c>
      <c r="I15" s="199">
        <f>⑨計算域Ⅱ!E64</f>
        <v>0</v>
      </c>
      <c r="J15" s="197">
        <f>⑨計算域Ⅱ!J14</f>
        <v>0</v>
      </c>
      <c r="K15" s="198">
        <f>⑨計算域Ⅱ!K14</f>
        <v>0</v>
      </c>
      <c r="L15" s="198">
        <f>⑨計算域Ⅱ!L14</f>
        <v>0</v>
      </c>
      <c r="M15" s="198">
        <f>⑨計算域Ⅱ!M14</f>
        <v>0</v>
      </c>
      <c r="N15" s="198">
        <f>⑨計算域Ⅱ!F64</f>
        <v>0</v>
      </c>
      <c r="O15" s="198">
        <f>⑨計算域Ⅱ!G64</f>
        <v>0</v>
      </c>
    </row>
    <row r="16" spans="2:15" x14ac:dyDescent="0.15">
      <c r="B16" s="190" t="s">
        <v>245</v>
      </c>
      <c r="C16" s="191" t="s">
        <v>395</v>
      </c>
      <c r="D16" s="192">
        <f>⑨計算域Ⅱ!D15</f>
        <v>0</v>
      </c>
      <c r="E16" s="193">
        <f>⑨計算域Ⅱ!E15</f>
        <v>0</v>
      </c>
      <c r="F16" s="193">
        <f>⑨計算域Ⅱ!F15</f>
        <v>0</v>
      </c>
      <c r="G16" s="193">
        <f>⑨計算域Ⅱ!G15</f>
        <v>0</v>
      </c>
      <c r="H16" s="193">
        <f>⑨計算域Ⅱ!D65</f>
        <v>0</v>
      </c>
      <c r="I16" s="194">
        <f>⑨計算域Ⅱ!E65</f>
        <v>0</v>
      </c>
      <c r="J16" s="192">
        <f>⑨計算域Ⅱ!J15</f>
        <v>0</v>
      </c>
      <c r="K16" s="193">
        <f>⑨計算域Ⅱ!K15</f>
        <v>0</v>
      </c>
      <c r="L16" s="193">
        <f>⑨計算域Ⅱ!L15</f>
        <v>0</v>
      </c>
      <c r="M16" s="193">
        <f>⑨計算域Ⅱ!M15</f>
        <v>0</v>
      </c>
      <c r="N16" s="193">
        <f>⑨計算域Ⅱ!F65</f>
        <v>0</v>
      </c>
      <c r="O16" s="193">
        <f>⑨計算域Ⅱ!G65</f>
        <v>0</v>
      </c>
    </row>
    <row r="17" spans="2:15" x14ac:dyDescent="0.15">
      <c r="B17" s="195" t="s">
        <v>246</v>
      </c>
      <c r="C17" s="196" t="s">
        <v>396</v>
      </c>
      <c r="D17" s="197">
        <f>⑨計算域Ⅱ!D16</f>
        <v>0</v>
      </c>
      <c r="E17" s="198">
        <f>⑨計算域Ⅱ!E16</f>
        <v>0</v>
      </c>
      <c r="F17" s="198">
        <f>⑨計算域Ⅱ!F16</f>
        <v>0</v>
      </c>
      <c r="G17" s="198">
        <f>⑨計算域Ⅱ!G16</f>
        <v>0</v>
      </c>
      <c r="H17" s="198">
        <f>⑨計算域Ⅱ!D66</f>
        <v>0</v>
      </c>
      <c r="I17" s="199">
        <f>⑨計算域Ⅱ!E66</f>
        <v>0</v>
      </c>
      <c r="J17" s="197">
        <f>⑨計算域Ⅱ!J16</f>
        <v>0</v>
      </c>
      <c r="K17" s="198">
        <f>⑨計算域Ⅱ!K16</f>
        <v>0</v>
      </c>
      <c r="L17" s="198">
        <f>⑨計算域Ⅱ!L16</f>
        <v>0</v>
      </c>
      <c r="M17" s="198">
        <f>⑨計算域Ⅱ!M16</f>
        <v>0</v>
      </c>
      <c r="N17" s="198">
        <f>⑨計算域Ⅱ!F66</f>
        <v>0</v>
      </c>
      <c r="O17" s="198">
        <f>⑨計算域Ⅱ!G66</f>
        <v>0</v>
      </c>
    </row>
    <row r="18" spans="2:15" x14ac:dyDescent="0.15">
      <c r="B18" s="190" t="s">
        <v>247</v>
      </c>
      <c r="C18" s="191" t="s">
        <v>397</v>
      </c>
      <c r="D18" s="192">
        <f>⑨計算域Ⅱ!D17</f>
        <v>0</v>
      </c>
      <c r="E18" s="193">
        <f>⑨計算域Ⅱ!E17</f>
        <v>0</v>
      </c>
      <c r="F18" s="193">
        <f>⑨計算域Ⅱ!F17</f>
        <v>0</v>
      </c>
      <c r="G18" s="193">
        <f>⑨計算域Ⅱ!G17</f>
        <v>0</v>
      </c>
      <c r="H18" s="193">
        <f>⑨計算域Ⅱ!D67</f>
        <v>0</v>
      </c>
      <c r="I18" s="194">
        <f>⑨計算域Ⅱ!E67</f>
        <v>0</v>
      </c>
      <c r="J18" s="192">
        <f>⑨計算域Ⅱ!J17</f>
        <v>0</v>
      </c>
      <c r="K18" s="193">
        <f>⑨計算域Ⅱ!K17</f>
        <v>0</v>
      </c>
      <c r="L18" s="193">
        <f>⑨計算域Ⅱ!L17</f>
        <v>0</v>
      </c>
      <c r="M18" s="193">
        <f>⑨計算域Ⅱ!M17</f>
        <v>0</v>
      </c>
      <c r="N18" s="193">
        <f>⑨計算域Ⅱ!F67</f>
        <v>0</v>
      </c>
      <c r="O18" s="193">
        <f>⑨計算域Ⅱ!G67</f>
        <v>0</v>
      </c>
    </row>
    <row r="19" spans="2:15" x14ac:dyDescent="0.15">
      <c r="B19" s="195" t="s">
        <v>248</v>
      </c>
      <c r="C19" s="196" t="s">
        <v>398</v>
      </c>
      <c r="D19" s="197">
        <f>⑨計算域Ⅱ!D18</f>
        <v>0</v>
      </c>
      <c r="E19" s="198">
        <f>⑨計算域Ⅱ!E18</f>
        <v>0</v>
      </c>
      <c r="F19" s="198">
        <f>⑨計算域Ⅱ!F18</f>
        <v>0</v>
      </c>
      <c r="G19" s="198">
        <f>⑨計算域Ⅱ!G18</f>
        <v>0</v>
      </c>
      <c r="H19" s="198">
        <f>⑨計算域Ⅱ!D68</f>
        <v>0</v>
      </c>
      <c r="I19" s="199">
        <f>⑨計算域Ⅱ!E68</f>
        <v>0</v>
      </c>
      <c r="J19" s="197">
        <f>⑨計算域Ⅱ!J18</f>
        <v>0</v>
      </c>
      <c r="K19" s="198">
        <f>⑨計算域Ⅱ!K18</f>
        <v>0</v>
      </c>
      <c r="L19" s="198">
        <f>⑨計算域Ⅱ!L18</f>
        <v>0</v>
      </c>
      <c r="M19" s="198">
        <f>⑨計算域Ⅱ!M18</f>
        <v>0</v>
      </c>
      <c r="N19" s="198">
        <f>⑨計算域Ⅱ!F68</f>
        <v>0</v>
      </c>
      <c r="O19" s="198">
        <f>⑨計算域Ⅱ!G68</f>
        <v>0</v>
      </c>
    </row>
    <row r="20" spans="2:15" x14ac:dyDescent="0.15">
      <c r="B20" s="190" t="s">
        <v>249</v>
      </c>
      <c r="C20" s="191" t="s">
        <v>10</v>
      </c>
      <c r="D20" s="192">
        <f>⑨計算域Ⅱ!D19</f>
        <v>0</v>
      </c>
      <c r="E20" s="193">
        <f>⑨計算域Ⅱ!E19</f>
        <v>0</v>
      </c>
      <c r="F20" s="193">
        <f>⑨計算域Ⅱ!F19</f>
        <v>0</v>
      </c>
      <c r="G20" s="193">
        <f>⑨計算域Ⅱ!G19</f>
        <v>0</v>
      </c>
      <c r="H20" s="193">
        <f>⑨計算域Ⅱ!D69</f>
        <v>0</v>
      </c>
      <c r="I20" s="194">
        <f>⑨計算域Ⅱ!E69</f>
        <v>0</v>
      </c>
      <c r="J20" s="192">
        <f>⑨計算域Ⅱ!J19</f>
        <v>0</v>
      </c>
      <c r="K20" s="193">
        <f>⑨計算域Ⅱ!K19</f>
        <v>0</v>
      </c>
      <c r="L20" s="193">
        <f>⑨計算域Ⅱ!L19</f>
        <v>0</v>
      </c>
      <c r="M20" s="193">
        <f>⑨計算域Ⅱ!M19</f>
        <v>0</v>
      </c>
      <c r="N20" s="193">
        <f>⑨計算域Ⅱ!F69</f>
        <v>0</v>
      </c>
      <c r="O20" s="193">
        <f>⑨計算域Ⅱ!G69</f>
        <v>0</v>
      </c>
    </row>
    <row r="21" spans="2:15" x14ac:dyDescent="0.15">
      <c r="B21" s="195" t="s">
        <v>250</v>
      </c>
      <c r="C21" s="196" t="s">
        <v>399</v>
      </c>
      <c r="D21" s="197">
        <f>⑨計算域Ⅱ!D20</f>
        <v>0</v>
      </c>
      <c r="E21" s="198">
        <f>⑨計算域Ⅱ!E20</f>
        <v>0</v>
      </c>
      <c r="F21" s="198">
        <f>⑨計算域Ⅱ!F20</f>
        <v>0</v>
      </c>
      <c r="G21" s="198">
        <f>⑨計算域Ⅱ!G20</f>
        <v>0</v>
      </c>
      <c r="H21" s="198">
        <f>⑨計算域Ⅱ!D70</f>
        <v>0</v>
      </c>
      <c r="I21" s="199">
        <f>⑨計算域Ⅱ!E70</f>
        <v>0</v>
      </c>
      <c r="J21" s="197">
        <f>⑨計算域Ⅱ!J20</f>
        <v>0</v>
      </c>
      <c r="K21" s="198">
        <f>⑨計算域Ⅱ!K20</f>
        <v>0</v>
      </c>
      <c r="L21" s="198">
        <f>⑨計算域Ⅱ!L20</f>
        <v>0</v>
      </c>
      <c r="M21" s="198">
        <f>⑨計算域Ⅱ!M20</f>
        <v>0</v>
      </c>
      <c r="N21" s="198">
        <f>⑨計算域Ⅱ!F70</f>
        <v>0</v>
      </c>
      <c r="O21" s="198">
        <f>⑨計算域Ⅱ!G70</f>
        <v>0</v>
      </c>
    </row>
    <row r="22" spans="2:15" x14ac:dyDescent="0.15">
      <c r="B22" s="190" t="s">
        <v>251</v>
      </c>
      <c r="C22" s="191" t="s">
        <v>400</v>
      </c>
      <c r="D22" s="192">
        <f>⑨計算域Ⅱ!D21</f>
        <v>0</v>
      </c>
      <c r="E22" s="193">
        <f>⑨計算域Ⅱ!E21</f>
        <v>0</v>
      </c>
      <c r="F22" s="193">
        <f>⑨計算域Ⅱ!F21</f>
        <v>0</v>
      </c>
      <c r="G22" s="193">
        <f>⑨計算域Ⅱ!G21</f>
        <v>0</v>
      </c>
      <c r="H22" s="193">
        <f>⑨計算域Ⅱ!D71</f>
        <v>0</v>
      </c>
      <c r="I22" s="194">
        <f>⑨計算域Ⅱ!E71</f>
        <v>0</v>
      </c>
      <c r="J22" s="192">
        <f>⑨計算域Ⅱ!J21</f>
        <v>0</v>
      </c>
      <c r="K22" s="193">
        <f>⑨計算域Ⅱ!K21</f>
        <v>0</v>
      </c>
      <c r="L22" s="193">
        <f>⑨計算域Ⅱ!L21</f>
        <v>0</v>
      </c>
      <c r="M22" s="193">
        <f>⑨計算域Ⅱ!M21</f>
        <v>0</v>
      </c>
      <c r="N22" s="193">
        <f>⑨計算域Ⅱ!F71</f>
        <v>0</v>
      </c>
      <c r="O22" s="193">
        <f>⑨計算域Ⅱ!G71</f>
        <v>0</v>
      </c>
    </row>
    <row r="23" spans="2:15" x14ac:dyDescent="0.15">
      <c r="B23" s="195" t="s">
        <v>252</v>
      </c>
      <c r="C23" s="196" t="s">
        <v>401</v>
      </c>
      <c r="D23" s="197">
        <f>⑨計算域Ⅱ!D22</f>
        <v>0</v>
      </c>
      <c r="E23" s="198">
        <f>⑨計算域Ⅱ!E22</f>
        <v>0</v>
      </c>
      <c r="F23" s="198">
        <f>⑨計算域Ⅱ!F22</f>
        <v>0</v>
      </c>
      <c r="G23" s="198">
        <f>⑨計算域Ⅱ!G22</f>
        <v>0</v>
      </c>
      <c r="H23" s="198">
        <f>⑨計算域Ⅱ!D72</f>
        <v>0</v>
      </c>
      <c r="I23" s="199">
        <f>⑨計算域Ⅱ!E72</f>
        <v>0</v>
      </c>
      <c r="J23" s="197">
        <f>⑨計算域Ⅱ!J22</f>
        <v>0</v>
      </c>
      <c r="K23" s="198">
        <f>⑨計算域Ⅱ!K22</f>
        <v>0</v>
      </c>
      <c r="L23" s="198">
        <f>⑨計算域Ⅱ!L22</f>
        <v>0</v>
      </c>
      <c r="M23" s="198">
        <f>⑨計算域Ⅱ!M22</f>
        <v>0</v>
      </c>
      <c r="N23" s="198">
        <f>⑨計算域Ⅱ!F72</f>
        <v>0</v>
      </c>
      <c r="O23" s="198">
        <f>⑨計算域Ⅱ!G72</f>
        <v>0</v>
      </c>
    </row>
    <row r="24" spans="2:15" x14ac:dyDescent="0.15">
      <c r="B24" s="190" t="s">
        <v>253</v>
      </c>
      <c r="C24" s="191" t="s">
        <v>402</v>
      </c>
      <c r="D24" s="192">
        <f>⑨計算域Ⅱ!D23</f>
        <v>0</v>
      </c>
      <c r="E24" s="193">
        <f>⑨計算域Ⅱ!E23</f>
        <v>0</v>
      </c>
      <c r="F24" s="193">
        <f>⑨計算域Ⅱ!F23</f>
        <v>0</v>
      </c>
      <c r="G24" s="193">
        <f>⑨計算域Ⅱ!G23</f>
        <v>0</v>
      </c>
      <c r="H24" s="193">
        <f>⑨計算域Ⅱ!D73</f>
        <v>0</v>
      </c>
      <c r="I24" s="194">
        <f>⑨計算域Ⅱ!E73</f>
        <v>0</v>
      </c>
      <c r="J24" s="192">
        <f>⑨計算域Ⅱ!J23</f>
        <v>0</v>
      </c>
      <c r="K24" s="193">
        <f>⑨計算域Ⅱ!K23</f>
        <v>0</v>
      </c>
      <c r="L24" s="193">
        <f>⑨計算域Ⅱ!L23</f>
        <v>0</v>
      </c>
      <c r="M24" s="193">
        <f>⑨計算域Ⅱ!M23</f>
        <v>0</v>
      </c>
      <c r="N24" s="193">
        <f>⑨計算域Ⅱ!F73</f>
        <v>0</v>
      </c>
      <c r="O24" s="193">
        <f>⑨計算域Ⅱ!G73</f>
        <v>0</v>
      </c>
    </row>
    <row r="25" spans="2:15" x14ac:dyDescent="0.15">
      <c r="B25" s="195" t="s">
        <v>254</v>
      </c>
      <c r="C25" s="196" t="s">
        <v>403</v>
      </c>
      <c r="D25" s="197">
        <f>⑨計算域Ⅱ!D24</f>
        <v>0</v>
      </c>
      <c r="E25" s="198">
        <f>⑨計算域Ⅱ!E24</f>
        <v>0</v>
      </c>
      <c r="F25" s="198">
        <f>⑨計算域Ⅱ!F24</f>
        <v>0</v>
      </c>
      <c r="G25" s="198">
        <f>⑨計算域Ⅱ!G24</f>
        <v>0</v>
      </c>
      <c r="H25" s="198">
        <f>⑨計算域Ⅱ!D74</f>
        <v>0</v>
      </c>
      <c r="I25" s="199">
        <f>⑨計算域Ⅱ!E74</f>
        <v>0</v>
      </c>
      <c r="J25" s="197">
        <f>⑨計算域Ⅱ!J24</f>
        <v>0</v>
      </c>
      <c r="K25" s="198">
        <f>⑨計算域Ⅱ!K24</f>
        <v>0</v>
      </c>
      <c r="L25" s="198">
        <f>⑨計算域Ⅱ!L24</f>
        <v>0</v>
      </c>
      <c r="M25" s="198">
        <f>⑨計算域Ⅱ!M24</f>
        <v>0</v>
      </c>
      <c r="N25" s="198">
        <f>⑨計算域Ⅱ!F74</f>
        <v>0</v>
      </c>
      <c r="O25" s="198">
        <f>⑨計算域Ⅱ!G74</f>
        <v>0</v>
      </c>
    </row>
    <row r="26" spans="2:15" x14ac:dyDescent="0.15">
      <c r="B26" s="190" t="s">
        <v>255</v>
      </c>
      <c r="C26" s="191" t="s">
        <v>404</v>
      </c>
      <c r="D26" s="192">
        <f>⑨計算域Ⅱ!D25</f>
        <v>0</v>
      </c>
      <c r="E26" s="193">
        <f>⑨計算域Ⅱ!E25</f>
        <v>0</v>
      </c>
      <c r="F26" s="193">
        <f>⑨計算域Ⅱ!F25</f>
        <v>0</v>
      </c>
      <c r="G26" s="193">
        <f>⑨計算域Ⅱ!G25</f>
        <v>0</v>
      </c>
      <c r="H26" s="193">
        <f>⑨計算域Ⅱ!D75</f>
        <v>0</v>
      </c>
      <c r="I26" s="194">
        <f>⑨計算域Ⅱ!E75</f>
        <v>0</v>
      </c>
      <c r="J26" s="192">
        <f>⑨計算域Ⅱ!J25</f>
        <v>0</v>
      </c>
      <c r="K26" s="193">
        <f>⑨計算域Ⅱ!K25</f>
        <v>0</v>
      </c>
      <c r="L26" s="193">
        <f>⑨計算域Ⅱ!L25</f>
        <v>0</v>
      </c>
      <c r="M26" s="193">
        <f>⑨計算域Ⅱ!M25</f>
        <v>0</v>
      </c>
      <c r="N26" s="193">
        <f>⑨計算域Ⅱ!F75</f>
        <v>0</v>
      </c>
      <c r="O26" s="193">
        <f>⑨計算域Ⅱ!G75</f>
        <v>0</v>
      </c>
    </row>
    <row r="27" spans="2:15" x14ac:dyDescent="0.15">
      <c r="B27" s="195" t="s">
        <v>256</v>
      </c>
      <c r="C27" s="196" t="s">
        <v>405</v>
      </c>
      <c r="D27" s="197">
        <f>⑨計算域Ⅱ!D26</f>
        <v>0</v>
      </c>
      <c r="E27" s="198">
        <f>⑨計算域Ⅱ!E26</f>
        <v>0</v>
      </c>
      <c r="F27" s="198">
        <f>⑨計算域Ⅱ!F26</f>
        <v>0</v>
      </c>
      <c r="G27" s="198">
        <f>⑨計算域Ⅱ!G26</f>
        <v>0</v>
      </c>
      <c r="H27" s="198">
        <f>⑨計算域Ⅱ!D76</f>
        <v>0</v>
      </c>
      <c r="I27" s="199">
        <f>⑨計算域Ⅱ!E76</f>
        <v>0</v>
      </c>
      <c r="J27" s="197">
        <f>⑨計算域Ⅱ!J26</f>
        <v>0</v>
      </c>
      <c r="K27" s="198">
        <f>⑨計算域Ⅱ!K26</f>
        <v>0</v>
      </c>
      <c r="L27" s="198">
        <f>⑨計算域Ⅱ!L26</f>
        <v>0</v>
      </c>
      <c r="M27" s="198">
        <f>⑨計算域Ⅱ!M26</f>
        <v>0</v>
      </c>
      <c r="N27" s="198">
        <f>⑨計算域Ⅱ!F76</f>
        <v>0</v>
      </c>
      <c r="O27" s="198">
        <f>⑨計算域Ⅱ!G76</f>
        <v>0</v>
      </c>
    </row>
    <row r="28" spans="2:15" x14ac:dyDescent="0.15">
      <c r="B28" s="190" t="s">
        <v>257</v>
      </c>
      <c r="C28" s="191" t="s">
        <v>406</v>
      </c>
      <c r="D28" s="192">
        <f>⑨計算域Ⅱ!D27</f>
        <v>0</v>
      </c>
      <c r="E28" s="193">
        <f>⑨計算域Ⅱ!E27</f>
        <v>0</v>
      </c>
      <c r="F28" s="193">
        <f>⑨計算域Ⅱ!F27</f>
        <v>0</v>
      </c>
      <c r="G28" s="193">
        <f>⑨計算域Ⅱ!G27</f>
        <v>0</v>
      </c>
      <c r="H28" s="193">
        <f>⑨計算域Ⅱ!D77</f>
        <v>0</v>
      </c>
      <c r="I28" s="194">
        <f>⑨計算域Ⅱ!E77</f>
        <v>0</v>
      </c>
      <c r="J28" s="192">
        <f>⑨計算域Ⅱ!J27</f>
        <v>0</v>
      </c>
      <c r="K28" s="193">
        <f>⑨計算域Ⅱ!K27</f>
        <v>0</v>
      </c>
      <c r="L28" s="193">
        <f>⑨計算域Ⅱ!L27</f>
        <v>0</v>
      </c>
      <c r="M28" s="193">
        <f>⑨計算域Ⅱ!M27</f>
        <v>0</v>
      </c>
      <c r="N28" s="193">
        <f>⑨計算域Ⅱ!F77</f>
        <v>0</v>
      </c>
      <c r="O28" s="193">
        <f>⑨計算域Ⅱ!G77</f>
        <v>0</v>
      </c>
    </row>
    <row r="29" spans="2:15" x14ac:dyDescent="0.15">
      <c r="B29" s="195" t="s">
        <v>258</v>
      </c>
      <c r="C29" s="196" t="s">
        <v>407</v>
      </c>
      <c r="D29" s="197">
        <f>⑨計算域Ⅱ!D28</f>
        <v>0</v>
      </c>
      <c r="E29" s="198">
        <f>⑨計算域Ⅱ!E28</f>
        <v>0</v>
      </c>
      <c r="F29" s="198">
        <f>⑨計算域Ⅱ!F28</f>
        <v>0</v>
      </c>
      <c r="G29" s="198">
        <f>⑨計算域Ⅱ!G28</f>
        <v>0</v>
      </c>
      <c r="H29" s="198">
        <f>⑨計算域Ⅱ!D78</f>
        <v>0</v>
      </c>
      <c r="I29" s="199">
        <f>⑨計算域Ⅱ!E78</f>
        <v>0</v>
      </c>
      <c r="J29" s="197">
        <f>⑨計算域Ⅱ!J28</f>
        <v>0</v>
      </c>
      <c r="K29" s="198">
        <f>⑨計算域Ⅱ!K28</f>
        <v>0</v>
      </c>
      <c r="L29" s="198">
        <f>⑨計算域Ⅱ!L28</f>
        <v>0</v>
      </c>
      <c r="M29" s="198">
        <f>⑨計算域Ⅱ!M28</f>
        <v>0</v>
      </c>
      <c r="N29" s="198">
        <f>⑨計算域Ⅱ!F78</f>
        <v>0</v>
      </c>
      <c r="O29" s="198">
        <f>⑨計算域Ⅱ!G78</f>
        <v>0</v>
      </c>
    </row>
    <row r="30" spans="2:15" x14ac:dyDescent="0.15">
      <c r="B30" s="190" t="s">
        <v>259</v>
      </c>
      <c r="C30" s="191" t="s">
        <v>408</v>
      </c>
      <c r="D30" s="192">
        <f>⑨計算域Ⅱ!D29</f>
        <v>0</v>
      </c>
      <c r="E30" s="193">
        <f>⑨計算域Ⅱ!E29</f>
        <v>0</v>
      </c>
      <c r="F30" s="193">
        <f>⑨計算域Ⅱ!F29</f>
        <v>0</v>
      </c>
      <c r="G30" s="193">
        <f>⑨計算域Ⅱ!G29</f>
        <v>0</v>
      </c>
      <c r="H30" s="193">
        <f>⑨計算域Ⅱ!D79</f>
        <v>0</v>
      </c>
      <c r="I30" s="194">
        <f>⑨計算域Ⅱ!E79</f>
        <v>0</v>
      </c>
      <c r="J30" s="192">
        <f>⑨計算域Ⅱ!J29</f>
        <v>0</v>
      </c>
      <c r="K30" s="193">
        <f>⑨計算域Ⅱ!K29</f>
        <v>0</v>
      </c>
      <c r="L30" s="193">
        <f>⑨計算域Ⅱ!L29</f>
        <v>0</v>
      </c>
      <c r="M30" s="193">
        <f>⑨計算域Ⅱ!M29</f>
        <v>0</v>
      </c>
      <c r="N30" s="193">
        <f>⑨計算域Ⅱ!F79</f>
        <v>0</v>
      </c>
      <c r="O30" s="193">
        <f>⑨計算域Ⅱ!G79</f>
        <v>0</v>
      </c>
    </row>
    <row r="31" spans="2:15" x14ac:dyDescent="0.15">
      <c r="B31" s="195" t="s">
        <v>260</v>
      </c>
      <c r="C31" s="196" t="s">
        <v>409</v>
      </c>
      <c r="D31" s="197">
        <f>⑨計算域Ⅱ!D30</f>
        <v>0</v>
      </c>
      <c r="E31" s="198">
        <f>⑨計算域Ⅱ!E30</f>
        <v>0</v>
      </c>
      <c r="F31" s="198">
        <f>⑨計算域Ⅱ!F30</f>
        <v>0</v>
      </c>
      <c r="G31" s="198">
        <f>⑨計算域Ⅱ!G30</f>
        <v>0</v>
      </c>
      <c r="H31" s="198">
        <f>⑨計算域Ⅱ!D80</f>
        <v>0</v>
      </c>
      <c r="I31" s="199">
        <f>⑨計算域Ⅱ!E80</f>
        <v>0</v>
      </c>
      <c r="J31" s="197">
        <f>⑨計算域Ⅱ!J30</f>
        <v>0</v>
      </c>
      <c r="K31" s="198">
        <f>⑨計算域Ⅱ!K30</f>
        <v>0</v>
      </c>
      <c r="L31" s="198">
        <f>⑨計算域Ⅱ!L30</f>
        <v>0</v>
      </c>
      <c r="M31" s="198">
        <f>⑨計算域Ⅱ!M30</f>
        <v>0</v>
      </c>
      <c r="N31" s="198">
        <f>⑨計算域Ⅱ!F80</f>
        <v>0</v>
      </c>
      <c r="O31" s="198">
        <f>⑨計算域Ⅱ!G80</f>
        <v>0</v>
      </c>
    </row>
    <row r="32" spans="2:15" x14ac:dyDescent="0.15">
      <c r="B32" s="190" t="s">
        <v>261</v>
      </c>
      <c r="C32" s="191" t="s">
        <v>262</v>
      </c>
      <c r="D32" s="192">
        <f>⑨計算域Ⅱ!D31</f>
        <v>0</v>
      </c>
      <c r="E32" s="193">
        <f>⑨計算域Ⅱ!E31</f>
        <v>0</v>
      </c>
      <c r="F32" s="193">
        <f>⑨計算域Ⅱ!F31</f>
        <v>0</v>
      </c>
      <c r="G32" s="193">
        <f>⑨計算域Ⅱ!G31</f>
        <v>0</v>
      </c>
      <c r="H32" s="193">
        <f>⑨計算域Ⅱ!D81</f>
        <v>0</v>
      </c>
      <c r="I32" s="194">
        <f>⑨計算域Ⅱ!E81</f>
        <v>0</v>
      </c>
      <c r="J32" s="192">
        <f>⑨計算域Ⅱ!J31</f>
        <v>0</v>
      </c>
      <c r="K32" s="193">
        <f>⑨計算域Ⅱ!K31</f>
        <v>0</v>
      </c>
      <c r="L32" s="193">
        <f>⑨計算域Ⅱ!L31</f>
        <v>0</v>
      </c>
      <c r="M32" s="193">
        <f>⑨計算域Ⅱ!M31</f>
        <v>0</v>
      </c>
      <c r="N32" s="193">
        <f>⑨計算域Ⅱ!F81</f>
        <v>0</v>
      </c>
      <c r="O32" s="193">
        <f>⑨計算域Ⅱ!G81</f>
        <v>0</v>
      </c>
    </row>
    <row r="33" spans="2:15" x14ac:dyDescent="0.15">
      <c r="B33" s="195" t="s">
        <v>263</v>
      </c>
      <c r="C33" s="196" t="s">
        <v>410</v>
      </c>
      <c r="D33" s="197">
        <f>⑨計算域Ⅱ!D32</f>
        <v>0</v>
      </c>
      <c r="E33" s="198">
        <f>⑨計算域Ⅱ!E32</f>
        <v>0</v>
      </c>
      <c r="F33" s="198">
        <f>⑨計算域Ⅱ!F32</f>
        <v>0</v>
      </c>
      <c r="G33" s="198">
        <f>⑨計算域Ⅱ!G32</f>
        <v>0</v>
      </c>
      <c r="H33" s="198">
        <f>⑨計算域Ⅱ!D82</f>
        <v>0</v>
      </c>
      <c r="I33" s="199">
        <f>⑨計算域Ⅱ!E82</f>
        <v>0</v>
      </c>
      <c r="J33" s="197">
        <f>⑨計算域Ⅱ!J32</f>
        <v>0</v>
      </c>
      <c r="K33" s="198">
        <f>⑨計算域Ⅱ!K32</f>
        <v>0</v>
      </c>
      <c r="L33" s="198">
        <f>⑨計算域Ⅱ!L32</f>
        <v>0</v>
      </c>
      <c r="M33" s="198">
        <f>⑨計算域Ⅱ!M32</f>
        <v>0</v>
      </c>
      <c r="N33" s="198">
        <f>⑨計算域Ⅱ!F82</f>
        <v>0</v>
      </c>
      <c r="O33" s="198">
        <f>⑨計算域Ⅱ!G82</f>
        <v>0</v>
      </c>
    </row>
    <row r="34" spans="2:15" x14ac:dyDescent="0.15">
      <c r="B34" s="190" t="s">
        <v>264</v>
      </c>
      <c r="C34" s="191" t="s">
        <v>531</v>
      </c>
      <c r="D34" s="192">
        <f>⑨計算域Ⅱ!D33</f>
        <v>0</v>
      </c>
      <c r="E34" s="193">
        <f>⑨計算域Ⅱ!E33</f>
        <v>0</v>
      </c>
      <c r="F34" s="193">
        <f>⑨計算域Ⅱ!F33</f>
        <v>0</v>
      </c>
      <c r="G34" s="193">
        <f>⑨計算域Ⅱ!G33</f>
        <v>0</v>
      </c>
      <c r="H34" s="193">
        <f>⑨計算域Ⅱ!D83</f>
        <v>0</v>
      </c>
      <c r="I34" s="194">
        <f>⑨計算域Ⅱ!E83</f>
        <v>0</v>
      </c>
      <c r="J34" s="192">
        <f>⑨計算域Ⅱ!J33</f>
        <v>0</v>
      </c>
      <c r="K34" s="193">
        <f>⑨計算域Ⅱ!K33</f>
        <v>0</v>
      </c>
      <c r="L34" s="193">
        <f>⑨計算域Ⅱ!L33</f>
        <v>0</v>
      </c>
      <c r="M34" s="193">
        <f>⑨計算域Ⅱ!M33</f>
        <v>0</v>
      </c>
      <c r="N34" s="193">
        <f>⑨計算域Ⅱ!F83</f>
        <v>0</v>
      </c>
      <c r="O34" s="193">
        <f>⑨計算域Ⅱ!G83</f>
        <v>0</v>
      </c>
    </row>
    <row r="35" spans="2:15" x14ac:dyDescent="0.15">
      <c r="B35" s="195" t="s">
        <v>265</v>
      </c>
      <c r="C35" s="196" t="s">
        <v>266</v>
      </c>
      <c r="D35" s="197">
        <f>⑨計算域Ⅱ!D34</f>
        <v>0</v>
      </c>
      <c r="E35" s="198">
        <f>⑨計算域Ⅱ!E34</f>
        <v>0</v>
      </c>
      <c r="F35" s="198">
        <f>⑨計算域Ⅱ!F34</f>
        <v>0</v>
      </c>
      <c r="G35" s="198">
        <f>⑨計算域Ⅱ!G34</f>
        <v>0</v>
      </c>
      <c r="H35" s="198">
        <f>⑨計算域Ⅱ!D84</f>
        <v>0</v>
      </c>
      <c r="I35" s="199">
        <f>⑨計算域Ⅱ!E84</f>
        <v>0</v>
      </c>
      <c r="J35" s="197">
        <f>⑨計算域Ⅱ!J34</f>
        <v>0</v>
      </c>
      <c r="K35" s="198">
        <f>⑨計算域Ⅱ!K34</f>
        <v>0</v>
      </c>
      <c r="L35" s="198">
        <f>⑨計算域Ⅱ!L34</f>
        <v>0</v>
      </c>
      <c r="M35" s="198">
        <f>⑨計算域Ⅱ!M34</f>
        <v>0</v>
      </c>
      <c r="N35" s="198">
        <f>⑨計算域Ⅱ!F84</f>
        <v>0</v>
      </c>
      <c r="O35" s="198">
        <f>⑨計算域Ⅱ!G84</f>
        <v>0</v>
      </c>
    </row>
    <row r="36" spans="2:15" x14ac:dyDescent="0.15">
      <c r="B36" s="190" t="s">
        <v>267</v>
      </c>
      <c r="C36" s="191" t="s">
        <v>268</v>
      </c>
      <c r="D36" s="192">
        <f>⑨計算域Ⅱ!D35</f>
        <v>0</v>
      </c>
      <c r="E36" s="193">
        <f>⑨計算域Ⅱ!E35</f>
        <v>0</v>
      </c>
      <c r="F36" s="193">
        <f>⑨計算域Ⅱ!F35</f>
        <v>0</v>
      </c>
      <c r="G36" s="193">
        <f>⑨計算域Ⅱ!G35</f>
        <v>0</v>
      </c>
      <c r="H36" s="193">
        <f>⑨計算域Ⅱ!D85</f>
        <v>0</v>
      </c>
      <c r="I36" s="194">
        <f>⑨計算域Ⅱ!E85</f>
        <v>0</v>
      </c>
      <c r="J36" s="192">
        <f>⑨計算域Ⅱ!J35</f>
        <v>0</v>
      </c>
      <c r="K36" s="193">
        <f>⑨計算域Ⅱ!K35</f>
        <v>0</v>
      </c>
      <c r="L36" s="193">
        <f>⑨計算域Ⅱ!L35</f>
        <v>0</v>
      </c>
      <c r="M36" s="193">
        <f>⑨計算域Ⅱ!M35</f>
        <v>0</v>
      </c>
      <c r="N36" s="193">
        <f>⑨計算域Ⅱ!F85</f>
        <v>0</v>
      </c>
      <c r="O36" s="193">
        <f>⑨計算域Ⅱ!G85</f>
        <v>0</v>
      </c>
    </row>
    <row r="37" spans="2:15" x14ac:dyDescent="0.15">
      <c r="B37" s="195" t="s">
        <v>269</v>
      </c>
      <c r="C37" s="196" t="s">
        <v>411</v>
      </c>
      <c r="D37" s="197">
        <f>⑨計算域Ⅱ!D36</f>
        <v>0</v>
      </c>
      <c r="E37" s="198">
        <f>⑨計算域Ⅱ!E36</f>
        <v>0</v>
      </c>
      <c r="F37" s="198">
        <f>⑨計算域Ⅱ!F36</f>
        <v>0</v>
      </c>
      <c r="G37" s="198">
        <f>⑨計算域Ⅱ!G36</f>
        <v>0</v>
      </c>
      <c r="H37" s="198">
        <f>⑨計算域Ⅱ!D86</f>
        <v>0</v>
      </c>
      <c r="I37" s="199">
        <f>⑨計算域Ⅱ!E86</f>
        <v>0</v>
      </c>
      <c r="J37" s="197">
        <f>⑨計算域Ⅱ!J36</f>
        <v>0</v>
      </c>
      <c r="K37" s="198">
        <f>⑨計算域Ⅱ!K36</f>
        <v>0</v>
      </c>
      <c r="L37" s="198">
        <f>⑨計算域Ⅱ!L36</f>
        <v>0</v>
      </c>
      <c r="M37" s="198">
        <f>⑨計算域Ⅱ!M36</f>
        <v>0</v>
      </c>
      <c r="N37" s="198">
        <f>⑨計算域Ⅱ!F86</f>
        <v>0</v>
      </c>
      <c r="O37" s="198">
        <f>⑨計算域Ⅱ!G86</f>
        <v>0</v>
      </c>
    </row>
    <row r="38" spans="2:15" x14ac:dyDescent="0.15">
      <c r="B38" s="190" t="s">
        <v>270</v>
      </c>
      <c r="C38" s="191" t="s">
        <v>412</v>
      </c>
      <c r="D38" s="192">
        <f>⑨計算域Ⅱ!D37</f>
        <v>0</v>
      </c>
      <c r="E38" s="193">
        <f>⑨計算域Ⅱ!E37</f>
        <v>0</v>
      </c>
      <c r="F38" s="193">
        <f>⑨計算域Ⅱ!F37</f>
        <v>0</v>
      </c>
      <c r="G38" s="193">
        <f>⑨計算域Ⅱ!G37</f>
        <v>0</v>
      </c>
      <c r="H38" s="193">
        <f>⑨計算域Ⅱ!D87</f>
        <v>0</v>
      </c>
      <c r="I38" s="194">
        <f>⑨計算域Ⅱ!E87</f>
        <v>0</v>
      </c>
      <c r="J38" s="192">
        <f>⑨計算域Ⅱ!J37</f>
        <v>0</v>
      </c>
      <c r="K38" s="193">
        <f>⑨計算域Ⅱ!K37</f>
        <v>0</v>
      </c>
      <c r="L38" s="193">
        <f>⑨計算域Ⅱ!L37</f>
        <v>0</v>
      </c>
      <c r="M38" s="193">
        <f>⑨計算域Ⅱ!M37</f>
        <v>0</v>
      </c>
      <c r="N38" s="193">
        <f>⑨計算域Ⅱ!F87</f>
        <v>0</v>
      </c>
      <c r="O38" s="193">
        <f>⑨計算域Ⅱ!G87</f>
        <v>0</v>
      </c>
    </row>
    <row r="39" spans="2:15" x14ac:dyDescent="0.15">
      <c r="B39" s="195" t="s">
        <v>271</v>
      </c>
      <c r="C39" s="196" t="s">
        <v>272</v>
      </c>
      <c r="D39" s="197">
        <f>⑨計算域Ⅱ!D38</f>
        <v>0</v>
      </c>
      <c r="E39" s="198">
        <f>⑨計算域Ⅱ!E38</f>
        <v>0</v>
      </c>
      <c r="F39" s="198">
        <f>⑨計算域Ⅱ!F38</f>
        <v>0</v>
      </c>
      <c r="G39" s="198">
        <f>⑨計算域Ⅱ!G38</f>
        <v>0</v>
      </c>
      <c r="H39" s="198">
        <f>⑨計算域Ⅱ!D88</f>
        <v>0</v>
      </c>
      <c r="I39" s="199">
        <f>⑨計算域Ⅱ!E88</f>
        <v>0</v>
      </c>
      <c r="J39" s="197">
        <f>⑨計算域Ⅱ!J38</f>
        <v>0</v>
      </c>
      <c r="K39" s="198">
        <f>⑨計算域Ⅱ!K38</f>
        <v>0</v>
      </c>
      <c r="L39" s="198">
        <f>⑨計算域Ⅱ!L38</f>
        <v>0</v>
      </c>
      <c r="M39" s="198">
        <f>⑨計算域Ⅱ!M38</f>
        <v>0</v>
      </c>
      <c r="N39" s="198">
        <f>⑨計算域Ⅱ!F88</f>
        <v>0</v>
      </c>
      <c r="O39" s="198">
        <f>⑨計算域Ⅱ!G88</f>
        <v>0</v>
      </c>
    </row>
    <row r="40" spans="2:15" x14ac:dyDescent="0.15">
      <c r="B40" s="190" t="s">
        <v>273</v>
      </c>
      <c r="C40" s="191" t="s">
        <v>413</v>
      </c>
      <c r="D40" s="192">
        <f>⑨計算域Ⅱ!D39</f>
        <v>0</v>
      </c>
      <c r="E40" s="193">
        <f>⑨計算域Ⅱ!E39</f>
        <v>0</v>
      </c>
      <c r="F40" s="193">
        <f>⑨計算域Ⅱ!F39</f>
        <v>0</v>
      </c>
      <c r="G40" s="193">
        <f>⑨計算域Ⅱ!G39</f>
        <v>0</v>
      </c>
      <c r="H40" s="193">
        <f>⑨計算域Ⅱ!D89</f>
        <v>0</v>
      </c>
      <c r="I40" s="194">
        <f>⑨計算域Ⅱ!E89</f>
        <v>0</v>
      </c>
      <c r="J40" s="192">
        <f>⑨計算域Ⅱ!J39</f>
        <v>0</v>
      </c>
      <c r="K40" s="193">
        <f>⑨計算域Ⅱ!K39</f>
        <v>0</v>
      </c>
      <c r="L40" s="193">
        <f>⑨計算域Ⅱ!L39</f>
        <v>0</v>
      </c>
      <c r="M40" s="193">
        <f>⑨計算域Ⅱ!M39</f>
        <v>0</v>
      </c>
      <c r="N40" s="193">
        <f>⑨計算域Ⅱ!F89</f>
        <v>0</v>
      </c>
      <c r="O40" s="193">
        <f>⑨計算域Ⅱ!G89</f>
        <v>0</v>
      </c>
    </row>
    <row r="41" spans="2:15" x14ac:dyDescent="0.15">
      <c r="B41" s="195" t="s">
        <v>275</v>
      </c>
      <c r="C41" s="196" t="s">
        <v>414</v>
      </c>
      <c r="D41" s="197">
        <f>⑨計算域Ⅱ!D40</f>
        <v>0</v>
      </c>
      <c r="E41" s="198">
        <f>⑨計算域Ⅱ!E40</f>
        <v>0</v>
      </c>
      <c r="F41" s="198">
        <f>⑨計算域Ⅱ!F40</f>
        <v>0</v>
      </c>
      <c r="G41" s="198">
        <f>⑨計算域Ⅱ!G40</f>
        <v>0</v>
      </c>
      <c r="H41" s="198">
        <f>⑨計算域Ⅱ!D90</f>
        <v>0</v>
      </c>
      <c r="I41" s="199">
        <f>⑨計算域Ⅱ!E90</f>
        <v>0</v>
      </c>
      <c r="J41" s="197">
        <f>⑨計算域Ⅱ!J40</f>
        <v>0</v>
      </c>
      <c r="K41" s="198">
        <f>⑨計算域Ⅱ!K40</f>
        <v>0</v>
      </c>
      <c r="L41" s="198">
        <f>⑨計算域Ⅱ!L40</f>
        <v>0</v>
      </c>
      <c r="M41" s="198">
        <f>⑨計算域Ⅱ!M40</f>
        <v>0</v>
      </c>
      <c r="N41" s="198">
        <f>⑨計算域Ⅱ!F90</f>
        <v>0</v>
      </c>
      <c r="O41" s="198">
        <f>⑨計算域Ⅱ!G90</f>
        <v>0</v>
      </c>
    </row>
    <row r="42" spans="2:15" x14ac:dyDescent="0.15">
      <c r="B42" s="190" t="s">
        <v>276</v>
      </c>
      <c r="C42" s="191" t="s">
        <v>415</v>
      </c>
      <c r="D42" s="192">
        <f>⑨計算域Ⅱ!D41</f>
        <v>0</v>
      </c>
      <c r="E42" s="193">
        <f>⑨計算域Ⅱ!E41</f>
        <v>0</v>
      </c>
      <c r="F42" s="193">
        <f>⑨計算域Ⅱ!F41</f>
        <v>0</v>
      </c>
      <c r="G42" s="193">
        <f>⑨計算域Ⅱ!G41</f>
        <v>0</v>
      </c>
      <c r="H42" s="193">
        <f>⑨計算域Ⅱ!D91</f>
        <v>0</v>
      </c>
      <c r="I42" s="194">
        <f>⑨計算域Ⅱ!E91</f>
        <v>0</v>
      </c>
      <c r="J42" s="192">
        <f>⑨計算域Ⅱ!J41</f>
        <v>0</v>
      </c>
      <c r="K42" s="193">
        <f>⑨計算域Ⅱ!K41</f>
        <v>0</v>
      </c>
      <c r="L42" s="193">
        <f>⑨計算域Ⅱ!L41</f>
        <v>0</v>
      </c>
      <c r="M42" s="193">
        <f>⑨計算域Ⅱ!M41</f>
        <v>0</v>
      </c>
      <c r="N42" s="193">
        <f>⑨計算域Ⅱ!F91</f>
        <v>0</v>
      </c>
      <c r="O42" s="193">
        <f>⑨計算域Ⅱ!G91</f>
        <v>0</v>
      </c>
    </row>
    <row r="43" spans="2:15" x14ac:dyDescent="0.15">
      <c r="B43" s="195" t="s">
        <v>277</v>
      </c>
      <c r="C43" s="196" t="s">
        <v>416</v>
      </c>
      <c r="D43" s="197">
        <f>⑨計算域Ⅱ!D42</f>
        <v>0</v>
      </c>
      <c r="E43" s="198">
        <f>⑨計算域Ⅱ!E42</f>
        <v>0</v>
      </c>
      <c r="F43" s="198">
        <f>⑨計算域Ⅱ!F42</f>
        <v>0</v>
      </c>
      <c r="G43" s="198">
        <f>⑨計算域Ⅱ!G42</f>
        <v>0</v>
      </c>
      <c r="H43" s="198">
        <f>⑨計算域Ⅱ!D92</f>
        <v>0</v>
      </c>
      <c r="I43" s="199">
        <f>⑨計算域Ⅱ!E92</f>
        <v>0</v>
      </c>
      <c r="J43" s="197">
        <f>⑨計算域Ⅱ!J42</f>
        <v>0</v>
      </c>
      <c r="K43" s="198">
        <f>⑨計算域Ⅱ!K42</f>
        <v>0</v>
      </c>
      <c r="L43" s="198">
        <f>⑨計算域Ⅱ!L42</f>
        <v>0</v>
      </c>
      <c r="M43" s="198">
        <f>⑨計算域Ⅱ!M42</f>
        <v>0</v>
      </c>
      <c r="N43" s="198">
        <f>⑨計算域Ⅱ!F92</f>
        <v>0</v>
      </c>
      <c r="O43" s="198">
        <f>⑨計算域Ⅱ!G92</f>
        <v>0</v>
      </c>
    </row>
    <row r="44" spans="2:15" x14ac:dyDescent="0.15">
      <c r="B44" s="190" t="s">
        <v>279</v>
      </c>
      <c r="C44" s="191" t="s">
        <v>417</v>
      </c>
      <c r="D44" s="192">
        <f>⑨計算域Ⅱ!D43</f>
        <v>0</v>
      </c>
      <c r="E44" s="193">
        <f>⑨計算域Ⅱ!E43</f>
        <v>0</v>
      </c>
      <c r="F44" s="193">
        <f>⑨計算域Ⅱ!F43</f>
        <v>0</v>
      </c>
      <c r="G44" s="193">
        <f>⑨計算域Ⅱ!G43</f>
        <v>0</v>
      </c>
      <c r="H44" s="193">
        <f>⑨計算域Ⅱ!D93</f>
        <v>0</v>
      </c>
      <c r="I44" s="194">
        <f>⑨計算域Ⅱ!E93</f>
        <v>0</v>
      </c>
      <c r="J44" s="192">
        <f>⑨計算域Ⅱ!J43</f>
        <v>0</v>
      </c>
      <c r="K44" s="193">
        <f>⑨計算域Ⅱ!K43</f>
        <v>0</v>
      </c>
      <c r="L44" s="193">
        <f>⑨計算域Ⅱ!L43</f>
        <v>0</v>
      </c>
      <c r="M44" s="193">
        <f>⑨計算域Ⅱ!M43</f>
        <v>0</v>
      </c>
      <c r="N44" s="193">
        <f>⑨計算域Ⅱ!F93</f>
        <v>0</v>
      </c>
      <c r="O44" s="193">
        <f>⑨計算域Ⅱ!G93</f>
        <v>0</v>
      </c>
    </row>
    <row r="45" spans="2:15" x14ac:dyDescent="0.15">
      <c r="B45" s="195" t="s">
        <v>281</v>
      </c>
      <c r="C45" s="196" t="s">
        <v>418</v>
      </c>
      <c r="D45" s="197">
        <f>⑨計算域Ⅱ!D44</f>
        <v>0</v>
      </c>
      <c r="E45" s="198">
        <f>⑨計算域Ⅱ!E44</f>
        <v>0</v>
      </c>
      <c r="F45" s="198">
        <f>⑨計算域Ⅱ!F44</f>
        <v>0</v>
      </c>
      <c r="G45" s="198">
        <f>⑨計算域Ⅱ!G44</f>
        <v>0</v>
      </c>
      <c r="H45" s="198">
        <f>⑨計算域Ⅱ!D94</f>
        <v>0</v>
      </c>
      <c r="I45" s="199">
        <f>⑨計算域Ⅱ!E94</f>
        <v>0</v>
      </c>
      <c r="J45" s="197">
        <f>⑨計算域Ⅱ!J44</f>
        <v>0</v>
      </c>
      <c r="K45" s="198">
        <f>⑨計算域Ⅱ!K44</f>
        <v>0</v>
      </c>
      <c r="L45" s="198">
        <f>⑨計算域Ⅱ!L44</f>
        <v>0</v>
      </c>
      <c r="M45" s="198">
        <f>⑨計算域Ⅱ!M44</f>
        <v>0</v>
      </c>
      <c r="N45" s="198">
        <f>⑨計算域Ⅱ!F94</f>
        <v>0</v>
      </c>
      <c r="O45" s="198">
        <f>⑨計算域Ⅱ!G94</f>
        <v>0</v>
      </c>
    </row>
    <row r="46" spans="2:15" x14ac:dyDescent="0.15">
      <c r="B46" s="190" t="s">
        <v>282</v>
      </c>
      <c r="C46" s="191" t="s">
        <v>419</v>
      </c>
      <c r="D46" s="192">
        <f>⑨計算域Ⅱ!D45</f>
        <v>0</v>
      </c>
      <c r="E46" s="193">
        <f>⑨計算域Ⅱ!E45</f>
        <v>0</v>
      </c>
      <c r="F46" s="193">
        <f>⑨計算域Ⅱ!F45</f>
        <v>0</v>
      </c>
      <c r="G46" s="193">
        <f>⑨計算域Ⅱ!G45</f>
        <v>0</v>
      </c>
      <c r="H46" s="193">
        <f>⑨計算域Ⅱ!D95</f>
        <v>0</v>
      </c>
      <c r="I46" s="194">
        <f>⑨計算域Ⅱ!E95</f>
        <v>0</v>
      </c>
      <c r="J46" s="192">
        <f>⑨計算域Ⅱ!J45</f>
        <v>0</v>
      </c>
      <c r="K46" s="193">
        <f>⑨計算域Ⅱ!K45</f>
        <v>0</v>
      </c>
      <c r="L46" s="193">
        <f>⑨計算域Ⅱ!L45</f>
        <v>0</v>
      </c>
      <c r="M46" s="193">
        <f>⑨計算域Ⅱ!M45</f>
        <v>0</v>
      </c>
      <c r="N46" s="193">
        <f>⑨計算域Ⅱ!F95</f>
        <v>0</v>
      </c>
      <c r="O46" s="193">
        <f>⑨計算域Ⅱ!G95</f>
        <v>0</v>
      </c>
    </row>
    <row r="47" spans="2:15" x14ac:dyDescent="0.15">
      <c r="B47" s="205" t="s">
        <v>283</v>
      </c>
      <c r="C47" s="196" t="s">
        <v>420</v>
      </c>
      <c r="D47" s="197">
        <f>⑨計算域Ⅱ!D46</f>
        <v>0</v>
      </c>
      <c r="E47" s="198">
        <f>⑨計算域Ⅱ!E46</f>
        <v>0</v>
      </c>
      <c r="F47" s="198">
        <f>⑨計算域Ⅱ!F46</f>
        <v>0</v>
      </c>
      <c r="G47" s="198">
        <f>⑨計算域Ⅱ!G46</f>
        <v>0</v>
      </c>
      <c r="H47" s="198">
        <f>⑨計算域Ⅱ!D96</f>
        <v>0</v>
      </c>
      <c r="I47" s="199">
        <f>⑨計算域Ⅱ!E96</f>
        <v>0</v>
      </c>
      <c r="J47" s="197">
        <f>⑨計算域Ⅱ!J46</f>
        <v>0</v>
      </c>
      <c r="K47" s="198">
        <f>⑨計算域Ⅱ!K46</f>
        <v>0</v>
      </c>
      <c r="L47" s="198">
        <f>⑨計算域Ⅱ!L46</f>
        <v>0</v>
      </c>
      <c r="M47" s="198">
        <f>⑨計算域Ⅱ!M46</f>
        <v>0</v>
      </c>
      <c r="N47" s="198">
        <f>⑨計算域Ⅱ!F96</f>
        <v>0</v>
      </c>
      <c r="O47" s="198">
        <f>⑨計算域Ⅱ!G96</f>
        <v>0</v>
      </c>
    </row>
    <row r="48" spans="2:15" x14ac:dyDescent="0.15">
      <c r="B48" s="204" t="s">
        <v>284</v>
      </c>
      <c r="C48" s="191" t="s">
        <v>421</v>
      </c>
      <c r="D48" s="192">
        <f>⑨計算域Ⅱ!D47</f>
        <v>0</v>
      </c>
      <c r="E48" s="193">
        <f>⑨計算域Ⅱ!E47</f>
        <v>0</v>
      </c>
      <c r="F48" s="193">
        <f>⑨計算域Ⅱ!F47</f>
        <v>0</v>
      </c>
      <c r="G48" s="193">
        <f>⑨計算域Ⅱ!G47</f>
        <v>0</v>
      </c>
      <c r="H48" s="193">
        <f>⑨計算域Ⅱ!D97</f>
        <v>0</v>
      </c>
      <c r="I48" s="194">
        <f>⑨計算域Ⅱ!E97</f>
        <v>0</v>
      </c>
      <c r="J48" s="192">
        <f>⑨計算域Ⅱ!J47</f>
        <v>0</v>
      </c>
      <c r="K48" s="193">
        <f>⑨計算域Ⅱ!K47</f>
        <v>0</v>
      </c>
      <c r="L48" s="193">
        <f>⑨計算域Ⅱ!L47</f>
        <v>0</v>
      </c>
      <c r="M48" s="193">
        <f>⑨計算域Ⅱ!M47</f>
        <v>0</v>
      </c>
      <c r="N48" s="193">
        <f>⑨計算域Ⅱ!F97</f>
        <v>0</v>
      </c>
      <c r="O48" s="193">
        <f>⑨計算域Ⅱ!G97</f>
        <v>0</v>
      </c>
    </row>
    <row r="49" spans="2:16" x14ac:dyDescent="0.15">
      <c r="B49" s="205" t="s">
        <v>285</v>
      </c>
      <c r="C49" s="196" t="s">
        <v>478</v>
      </c>
      <c r="D49" s="197">
        <f>⑨計算域Ⅱ!D48</f>
        <v>0</v>
      </c>
      <c r="E49" s="198">
        <f>⑨計算域Ⅱ!E48</f>
        <v>0</v>
      </c>
      <c r="F49" s="198">
        <f>⑨計算域Ⅱ!F48</f>
        <v>0</v>
      </c>
      <c r="G49" s="198">
        <f>⑨計算域Ⅱ!G48</f>
        <v>0</v>
      </c>
      <c r="H49" s="198">
        <f>⑨計算域Ⅱ!D98</f>
        <v>0</v>
      </c>
      <c r="I49" s="199">
        <f>⑨計算域Ⅱ!E98</f>
        <v>0</v>
      </c>
      <c r="J49" s="197">
        <f>⑨計算域Ⅱ!J48</f>
        <v>0</v>
      </c>
      <c r="K49" s="198">
        <f>⑨計算域Ⅱ!K48</f>
        <v>0</v>
      </c>
      <c r="L49" s="198">
        <f>⑨計算域Ⅱ!L48</f>
        <v>0</v>
      </c>
      <c r="M49" s="198">
        <f>⑨計算域Ⅱ!M48</f>
        <v>0</v>
      </c>
      <c r="N49" s="198">
        <f>⑨計算域Ⅱ!F98</f>
        <v>0</v>
      </c>
      <c r="O49" s="198">
        <f>⑨計算域Ⅱ!G98</f>
        <v>0</v>
      </c>
    </row>
    <row r="50" spans="2:16" x14ac:dyDescent="0.15">
      <c r="B50" s="204" t="s">
        <v>291</v>
      </c>
      <c r="C50" s="191" t="s">
        <v>422</v>
      </c>
      <c r="D50" s="192">
        <f>⑨計算域Ⅱ!D49</f>
        <v>0</v>
      </c>
      <c r="E50" s="193">
        <f>⑨計算域Ⅱ!E49</f>
        <v>0</v>
      </c>
      <c r="F50" s="193">
        <f>⑨計算域Ⅱ!F49</f>
        <v>0</v>
      </c>
      <c r="G50" s="193">
        <f>⑨計算域Ⅱ!G49</f>
        <v>0</v>
      </c>
      <c r="H50" s="193">
        <f>⑨計算域Ⅱ!D99</f>
        <v>0</v>
      </c>
      <c r="I50" s="194">
        <f>⑨計算域Ⅱ!E99</f>
        <v>0</v>
      </c>
      <c r="J50" s="192">
        <f>⑨計算域Ⅱ!J49</f>
        <v>0</v>
      </c>
      <c r="K50" s="193">
        <f>⑨計算域Ⅱ!K49</f>
        <v>0</v>
      </c>
      <c r="L50" s="193">
        <f>⑨計算域Ⅱ!L49</f>
        <v>0</v>
      </c>
      <c r="M50" s="193">
        <f>⑨計算域Ⅱ!M49</f>
        <v>0</v>
      </c>
      <c r="N50" s="193">
        <f>⑨計算域Ⅱ!F99</f>
        <v>0</v>
      </c>
      <c r="O50" s="193">
        <f>⑨計算域Ⅱ!G99</f>
        <v>0</v>
      </c>
    </row>
    <row r="51" spans="2:16" x14ac:dyDescent="0.15">
      <c r="B51" s="205" t="s">
        <v>292</v>
      </c>
      <c r="C51" s="200" t="s">
        <v>423</v>
      </c>
      <c r="D51" s="201">
        <f>⑨計算域Ⅱ!D50</f>
        <v>0</v>
      </c>
      <c r="E51" s="202">
        <f>⑨計算域Ⅱ!E50</f>
        <v>0</v>
      </c>
      <c r="F51" s="202">
        <f>⑨計算域Ⅱ!F50</f>
        <v>0</v>
      </c>
      <c r="G51" s="202">
        <f>⑨計算域Ⅱ!G50</f>
        <v>0</v>
      </c>
      <c r="H51" s="202">
        <f>⑨計算域Ⅱ!D100</f>
        <v>0</v>
      </c>
      <c r="I51" s="203">
        <f>⑨計算域Ⅱ!E100</f>
        <v>0</v>
      </c>
      <c r="J51" s="201">
        <f>⑨計算域Ⅱ!J50</f>
        <v>0</v>
      </c>
      <c r="K51" s="202">
        <f>⑨計算域Ⅱ!K50</f>
        <v>0</v>
      </c>
      <c r="L51" s="202">
        <f>⑨計算域Ⅱ!L50</f>
        <v>0</v>
      </c>
      <c r="M51" s="202">
        <f>⑨計算域Ⅱ!M50</f>
        <v>0</v>
      </c>
      <c r="N51" s="202">
        <f>⑨計算域Ⅱ!F100</f>
        <v>0</v>
      </c>
      <c r="O51" s="202">
        <f>⑨計算域Ⅱ!G100</f>
        <v>0</v>
      </c>
    </row>
    <row r="52" spans="2:16" ht="18" customHeight="1" x14ac:dyDescent="0.15">
      <c r="B52" s="630" t="s">
        <v>155</v>
      </c>
      <c r="C52" s="631"/>
      <c r="D52" s="44">
        <f t="shared" ref="D52:O52" si="0">SUM(D10:D51)</f>
        <v>0</v>
      </c>
      <c r="E52" s="45">
        <f t="shared" si="0"/>
        <v>0</v>
      </c>
      <c r="F52" s="45">
        <f t="shared" si="0"/>
        <v>0</v>
      </c>
      <c r="G52" s="45">
        <f t="shared" si="0"/>
        <v>0</v>
      </c>
      <c r="H52" s="45">
        <f t="shared" si="0"/>
        <v>0</v>
      </c>
      <c r="I52" s="46">
        <f t="shared" si="0"/>
        <v>0</v>
      </c>
      <c r="J52" s="44">
        <f t="shared" si="0"/>
        <v>0</v>
      </c>
      <c r="K52" s="45">
        <f t="shared" si="0"/>
        <v>0</v>
      </c>
      <c r="L52" s="45">
        <f t="shared" si="0"/>
        <v>0</v>
      </c>
      <c r="M52" s="45">
        <f t="shared" si="0"/>
        <v>0</v>
      </c>
      <c r="N52" s="45">
        <f t="shared" si="0"/>
        <v>0</v>
      </c>
      <c r="O52" s="45">
        <f t="shared" si="0"/>
        <v>0</v>
      </c>
      <c r="P52" s="47"/>
    </row>
    <row r="54" spans="2:16" ht="13.5" customHeight="1" x14ac:dyDescent="0.15">
      <c r="B54" s="658" t="s">
        <v>293</v>
      </c>
      <c r="C54" s="659"/>
      <c r="D54" s="646" t="s">
        <v>197</v>
      </c>
      <c r="E54" s="647"/>
      <c r="F54" s="647"/>
      <c r="G54" s="647"/>
      <c r="H54" s="647"/>
      <c r="I54" s="649"/>
      <c r="J54" s="646" t="s">
        <v>145</v>
      </c>
      <c r="K54" s="647"/>
      <c r="L54" s="647"/>
      <c r="M54" s="647"/>
      <c r="N54" s="647"/>
      <c r="O54" s="648"/>
    </row>
    <row r="55" spans="2:16" ht="6" customHeight="1" x14ac:dyDescent="0.15">
      <c r="B55" s="660"/>
      <c r="C55" s="661"/>
      <c r="D55" s="654" t="s">
        <v>150</v>
      </c>
      <c r="E55" s="42"/>
      <c r="F55" s="42"/>
      <c r="G55" s="42"/>
      <c r="H55" s="650" t="s">
        <v>151</v>
      </c>
      <c r="I55" s="642" t="s">
        <v>152</v>
      </c>
      <c r="J55" s="654" t="s">
        <v>150</v>
      </c>
      <c r="K55" s="42"/>
      <c r="L55" s="42"/>
      <c r="M55" s="42"/>
      <c r="N55" s="650" t="s">
        <v>151</v>
      </c>
      <c r="O55" s="650" t="s">
        <v>152</v>
      </c>
    </row>
    <row r="56" spans="2:16" ht="6" customHeight="1" x14ac:dyDescent="0.15">
      <c r="B56" s="660"/>
      <c r="C56" s="661"/>
      <c r="D56" s="655"/>
      <c r="E56" s="168"/>
      <c r="F56" s="167"/>
      <c r="G56" s="42"/>
      <c r="H56" s="651"/>
      <c r="I56" s="643"/>
      <c r="J56" s="655"/>
      <c r="K56" s="168"/>
      <c r="L56" s="167"/>
      <c r="M56" s="42"/>
      <c r="N56" s="651"/>
      <c r="O56" s="651"/>
    </row>
    <row r="57" spans="2:16" ht="6" customHeight="1" x14ac:dyDescent="0.15">
      <c r="B57" s="660"/>
      <c r="C57" s="661"/>
      <c r="D57" s="656"/>
      <c r="E57" s="632" t="s">
        <v>153</v>
      </c>
      <c r="F57" s="637" t="s">
        <v>227</v>
      </c>
      <c r="G57" s="43"/>
      <c r="H57" s="652"/>
      <c r="I57" s="644"/>
      <c r="J57" s="656"/>
      <c r="K57" s="632" t="s">
        <v>153</v>
      </c>
      <c r="L57" s="637" t="s">
        <v>227</v>
      </c>
      <c r="M57" s="43"/>
      <c r="N57" s="652"/>
      <c r="O57" s="652"/>
    </row>
    <row r="58" spans="2:16" ht="13.5" customHeight="1" x14ac:dyDescent="0.15">
      <c r="B58" s="660"/>
      <c r="C58" s="661"/>
      <c r="D58" s="656"/>
      <c r="E58" s="633"/>
      <c r="F58" s="632"/>
      <c r="G58" s="635" t="s">
        <v>154</v>
      </c>
      <c r="H58" s="652"/>
      <c r="I58" s="644"/>
      <c r="J58" s="656"/>
      <c r="K58" s="633"/>
      <c r="L58" s="632"/>
      <c r="M58" s="635" t="s">
        <v>154</v>
      </c>
      <c r="N58" s="652"/>
      <c r="O58" s="652"/>
    </row>
    <row r="59" spans="2:16" x14ac:dyDescent="0.15">
      <c r="B59" s="662"/>
      <c r="C59" s="663"/>
      <c r="D59" s="657"/>
      <c r="E59" s="634"/>
      <c r="F59" s="638"/>
      <c r="G59" s="636"/>
      <c r="H59" s="653"/>
      <c r="I59" s="645"/>
      <c r="J59" s="657"/>
      <c r="K59" s="634"/>
      <c r="L59" s="638"/>
      <c r="M59" s="636"/>
      <c r="N59" s="653"/>
      <c r="O59" s="653"/>
    </row>
    <row r="60" spans="2:16" x14ac:dyDescent="0.15">
      <c r="B60" s="185" t="s">
        <v>238</v>
      </c>
      <c r="C60" s="186" t="s">
        <v>391</v>
      </c>
      <c r="D60" s="187">
        <f>⑨計算域Ⅱ!R9</f>
        <v>0</v>
      </c>
      <c r="E60" s="188">
        <f>⑨計算域Ⅱ!S9</f>
        <v>0</v>
      </c>
      <c r="F60" s="188">
        <f>⑨計算域Ⅱ!T9</f>
        <v>0</v>
      </c>
      <c r="G60" s="188">
        <f>⑨計算域Ⅱ!U9</f>
        <v>0</v>
      </c>
      <c r="H60" s="188">
        <f>⑨計算域Ⅱ!H59</f>
        <v>0</v>
      </c>
      <c r="I60" s="189">
        <f>⑨計算域Ⅱ!I59</f>
        <v>0</v>
      </c>
      <c r="J60" s="187">
        <f>⑨計算域Ⅱ!V9</f>
        <v>0</v>
      </c>
      <c r="K60" s="188">
        <f>⑨計算域Ⅱ!W9</f>
        <v>0</v>
      </c>
      <c r="L60" s="188">
        <f>⑨計算域Ⅱ!X9</f>
        <v>0</v>
      </c>
      <c r="M60" s="188">
        <f>⑨計算域Ⅱ!Y9</f>
        <v>0</v>
      </c>
      <c r="N60" s="188">
        <f>⑨計算域Ⅱ!J59</f>
        <v>0</v>
      </c>
      <c r="O60" s="188">
        <f>⑨計算域Ⅱ!K59</f>
        <v>0</v>
      </c>
    </row>
    <row r="61" spans="2:16" x14ac:dyDescent="0.15">
      <c r="B61" s="195" t="s">
        <v>239</v>
      </c>
      <c r="C61" s="196" t="s">
        <v>7</v>
      </c>
      <c r="D61" s="197">
        <f>⑨計算域Ⅱ!R10</f>
        <v>0</v>
      </c>
      <c r="E61" s="198">
        <f>⑨計算域Ⅱ!S10</f>
        <v>0</v>
      </c>
      <c r="F61" s="198">
        <f>⑨計算域Ⅱ!T10</f>
        <v>0</v>
      </c>
      <c r="G61" s="198">
        <f>⑨計算域Ⅱ!U10</f>
        <v>0</v>
      </c>
      <c r="H61" s="198">
        <f>⑨計算域Ⅱ!H60</f>
        <v>0</v>
      </c>
      <c r="I61" s="199">
        <f>⑨計算域Ⅱ!I60</f>
        <v>0</v>
      </c>
      <c r="J61" s="197">
        <f>⑨計算域Ⅱ!V10</f>
        <v>0</v>
      </c>
      <c r="K61" s="198">
        <f>⑨計算域Ⅱ!W10</f>
        <v>0</v>
      </c>
      <c r="L61" s="198">
        <f>⑨計算域Ⅱ!X10</f>
        <v>0</v>
      </c>
      <c r="M61" s="198">
        <f>⑨計算域Ⅱ!Y10</f>
        <v>0</v>
      </c>
      <c r="N61" s="198">
        <f>⑨計算域Ⅱ!J60</f>
        <v>0</v>
      </c>
      <c r="O61" s="198">
        <f>⑨計算域Ⅱ!K60</f>
        <v>0</v>
      </c>
    </row>
    <row r="62" spans="2:16" x14ac:dyDescent="0.15">
      <c r="B62" s="190" t="s">
        <v>240</v>
      </c>
      <c r="C62" s="191" t="s">
        <v>392</v>
      </c>
      <c r="D62" s="192">
        <f>⑨計算域Ⅱ!R11</f>
        <v>0</v>
      </c>
      <c r="E62" s="193">
        <f>⑨計算域Ⅱ!S11</f>
        <v>0</v>
      </c>
      <c r="F62" s="193">
        <f>⑨計算域Ⅱ!T11</f>
        <v>0</v>
      </c>
      <c r="G62" s="193">
        <f>⑨計算域Ⅱ!U11</f>
        <v>0</v>
      </c>
      <c r="H62" s="193">
        <f>⑨計算域Ⅱ!H61</f>
        <v>0</v>
      </c>
      <c r="I62" s="194">
        <f>⑨計算域Ⅱ!I61</f>
        <v>0</v>
      </c>
      <c r="J62" s="192">
        <f>⑨計算域Ⅱ!V11</f>
        <v>0</v>
      </c>
      <c r="K62" s="193">
        <f>⑨計算域Ⅱ!W11</f>
        <v>0</v>
      </c>
      <c r="L62" s="193">
        <f>⑨計算域Ⅱ!X11</f>
        <v>0</v>
      </c>
      <c r="M62" s="193">
        <f>⑨計算域Ⅱ!Y11</f>
        <v>0</v>
      </c>
      <c r="N62" s="193">
        <f>⑨計算域Ⅱ!J61</f>
        <v>0</v>
      </c>
      <c r="O62" s="193">
        <f>⑨計算域Ⅱ!K61</f>
        <v>0</v>
      </c>
    </row>
    <row r="63" spans="2:16" x14ac:dyDescent="0.15">
      <c r="B63" s="195" t="s">
        <v>241</v>
      </c>
      <c r="C63" s="196" t="s">
        <v>242</v>
      </c>
      <c r="D63" s="197">
        <f>⑨計算域Ⅱ!R12</f>
        <v>0</v>
      </c>
      <c r="E63" s="198">
        <f>⑨計算域Ⅱ!S12</f>
        <v>0</v>
      </c>
      <c r="F63" s="198">
        <f>⑨計算域Ⅱ!T12</f>
        <v>0</v>
      </c>
      <c r="G63" s="198">
        <f>⑨計算域Ⅱ!U12</f>
        <v>0</v>
      </c>
      <c r="H63" s="198">
        <f>⑨計算域Ⅱ!H62</f>
        <v>0</v>
      </c>
      <c r="I63" s="199">
        <f>⑨計算域Ⅱ!I62</f>
        <v>0</v>
      </c>
      <c r="J63" s="197">
        <f>⑨計算域Ⅱ!V12</f>
        <v>0</v>
      </c>
      <c r="K63" s="198">
        <f>⑨計算域Ⅱ!W12</f>
        <v>0</v>
      </c>
      <c r="L63" s="198">
        <f>⑨計算域Ⅱ!X12</f>
        <v>0</v>
      </c>
      <c r="M63" s="198">
        <f>⑨計算域Ⅱ!Y12</f>
        <v>0</v>
      </c>
      <c r="N63" s="198">
        <f>⑨計算域Ⅱ!J62</f>
        <v>0</v>
      </c>
      <c r="O63" s="198">
        <f>⑨計算域Ⅱ!K62</f>
        <v>0</v>
      </c>
    </row>
    <row r="64" spans="2:16" x14ac:dyDescent="0.15">
      <c r="B64" s="190" t="s">
        <v>243</v>
      </c>
      <c r="C64" s="191" t="s">
        <v>393</v>
      </c>
      <c r="D64" s="192">
        <f>⑨計算域Ⅱ!R13</f>
        <v>0</v>
      </c>
      <c r="E64" s="193">
        <f>⑨計算域Ⅱ!S13</f>
        <v>0</v>
      </c>
      <c r="F64" s="193">
        <f>⑨計算域Ⅱ!T13</f>
        <v>0</v>
      </c>
      <c r="G64" s="193">
        <f>⑨計算域Ⅱ!U13</f>
        <v>0</v>
      </c>
      <c r="H64" s="193">
        <f>⑨計算域Ⅱ!H63</f>
        <v>0</v>
      </c>
      <c r="I64" s="194">
        <f>⑨計算域Ⅱ!I63</f>
        <v>0</v>
      </c>
      <c r="J64" s="192">
        <f>⑨計算域Ⅱ!V13</f>
        <v>0</v>
      </c>
      <c r="K64" s="193">
        <f>⑨計算域Ⅱ!W13</f>
        <v>0</v>
      </c>
      <c r="L64" s="193">
        <f>⑨計算域Ⅱ!X13</f>
        <v>0</v>
      </c>
      <c r="M64" s="193">
        <f>⑨計算域Ⅱ!Y13</f>
        <v>0</v>
      </c>
      <c r="N64" s="193">
        <f>⑨計算域Ⅱ!J63</f>
        <v>0</v>
      </c>
      <c r="O64" s="193">
        <f>⑨計算域Ⅱ!K63</f>
        <v>0</v>
      </c>
    </row>
    <row r="65" spans="2:15" x14ac:dyDescent="0.15">
      <c r="B65" s="195" t="s">
        <v>244</v>
      </c>
      <c r="C65" s="196" t="s">
        <v>394</v>
      </c>
      <c r="D65" s="197">
        <f>⑨計算域Ⅱ!R14</f>
        <v>0</v>
      </c>
      <c r="E65" s="198">
        <f>⑨計算域Ⅱ!S14</f>
        <v>0</v>
      </c>
      <c r="F65" s="198">
        <f>⑨計算域Ⅱ!T14</f>
        <v>0</v>
      </c>
      <c r="G65" s="198">
        <f>⑨計算域Ⅱ!U14</f>
        <v>0</v>
      </c>
      <c r="H65" s="198">
        <f>⑨計算域Ⅱ!H64</f>
        <v>0</v>
      </c>
      <c r="I65" s="199">
        <f>⑨計算域Ⅱ!I64</f>
        <v>0</v>
      </c>
      <c r="J65" s="197">
        <f>⑨計算域Ⅱ!V14</f>
        <v>0</v>
      </c>
      <c r="K65" s="198">
        <f>⑨計算域Ⅱ!W14</f>
        <v>0</v>
      </c>
      <c r="L65" s="198">
        <f>⑨計算域Ⅱ!X14</f>
        <v>0</v>
      </c>
      <c r="M65" s="198">
        <f>⑨計算域Ⅱ!Y14</f>
        <v>0</v>
      </c>
      <c r="N65" s="198">
        <f>⑨計算域Ⅱ!J64</f>
        <v>0</v>
      </c>
      <c r="O65" s="198">
        <f>⑨計算域Ⅱ!K64</f>
        <v>0</v>
      </c>
    </row>
    <row r="66" spans="2:15" x14ac:dyDescent="0.15">
      <c r="B66" s="190" t="s">
        <v>245</v>
      </c>
      <c r="C66" s="191" t="s">
        <v>395</v>
      </c>
      <c r="D66" s="192">
        <f>⑨計算域Ⅱ!R15</f>
        <v>0</v>
      </c>
      <c r="E66" s="193">
        <f>⑨計算域Ⅱ!S15</f>
        <v>0</v>
      </c>
      <c r="F66" s="193">
        <f>⑨計算域Ⅱ!T15</f>
        <v>0</v>
      </c>
      <c r="G66" s="193">
        <f>⑨計算域Ⅱ!U15</f>
        <v>0</v>
      </c>
      <c r="H66" s="193">
        <f>⑨計算域Ⅱ!H65</f>
        <v>0</v>
      </c>
      <c r="I66" s="194">
        <f>⑨計算域Ⅱ!I65</f>
        <v>0</v>
      </c>
      <c r="J66" s="192">
        <f>⑨計算域Ⅱ!V15</f>
        <v>0</v>
      </c>
      <c r="K66" s="193">
        <f>⑨計算域Ⅱ!W15</f>
        <v>0</v>
      </c>
      <c r="L66" s="193">
        <f>⑨計算域Ⅱ!X15</f>
        <v>0</v>
      </c>
      <c r="M66" s="193">
        <f>⑨計算域Ⅱ!Y15</f>
        <v>0</v>
      </c>
      <c r="N66" s="193">
        <f>⑨計算域Ⅱ!J65</f>
        <v>0</v>
      </c>
      <c r="O66" s="193">
        <f>⑨計算域Ⅱ!K65</f>
        <v>0</v>
      </c>
    </row>
    <row r="67" spans="2:15" x14ac:dyDescent="0.15">
      <c r="B67" s="195" t="s">
        <v>246</v>
      </c>
      <c r="C67" s="196" t="s">
        <v>396</v>
      </c>
      <c r="D67" s="197">
        <f>⑨計算域Ⅱ!R16</f>
        <v>0</v>
      </c>
      <c r="E67" s="198">
        <f>⑨計算域Ⅱ!S16</f>
        <v>0</v>
      </c>
      <c r="F67" s="198">
        <f>⑨計算域Ⅱ!T16</f>
        <v>0</v>
      </c>
      <c r="G67" s="198">
        <f>⑨計算域Ⅱ!U16</f>
        <v>0</v>
      </c>
      <c r="H67" s="198">
        <f>⑨計算域Ⅱ!H66</f>
        <v>0</v>
      </c>
      <c r="I67" s="199">
        <f>⑨計算域Ⅱ!I66</f>
        <v>0</v>
      </c>
      <c r="J67" s="197">
        <f>⑨計算域Ⅱ!V16</f>
        <v>0</v>
      </c>
      <c r="K67" s="198">
        <f>⑨計算域Ⅱ!W16</f>
        <v>0</v>
      </c>
      <c r="L67" s="198">
        <f>⑨計算域Ⅱ!X16</f>
        <v>0</v>
      </c>
      <c r="M67" s="198">
        <f>⑨計算域Ⅱ!Y16</f>
        <v>0</v>
      </c>
      <c r="N67" s="198">
        <f>⑨計算域Ⅱ!J66</f>
        <v>0</v>
      </c>
      <c r="O67" s="198">
        <f>⑨計算域Ⅱ!K66</f>
        <v>0</v>
      </c>
    </row>
    <row r="68" spans="2:15" x14ac:dyDescent="0.15">
      <c r="B68" s="190" t="s">
        <v>247</v>
      </c>
      <c r="C68" s="191" t="s">
        <v>397</v>
      </c>
      <c r="D68" s="192">
        <f>⑨計算域Ⅱ!R17</f>
        <v>0</v>
      </c>
      <c r="E68" s="193">
        <f>⑨計算域Ⅱ!S17</f>
        <v>0</v>
      </c>
      <c r="F68" s="193">
        <f>⑨計算域Ⅱ!T17</f>
        <v>0</v>
      </c>
      <c r="G68" s="193">
        <f>⑨計算域Ⅱ!U17</f>
        <v>0</v>
      </c>
      <c r="H68" s="193">
        <f>⑨計算域Ⅱ!H67</f>
        <v>0</v>
      </c>
      <c r="I68" s="194">
        <f>⑨計算域Ⅱ!I67</f>
        <v>0</v>
      </c>
      <c r="J68" s="192">
        <f>⑨計算域Ⅱ!V17</f>
        <v>0</v>
      </c>
      <c r="K68" s="193">
        <f>⑨計算域Ⅱ!W17</f>
        <v>0</v>
      </c>
      <c r="L68" s="193">
        <f>⑨計算域Ⅱ!X17</f>
        <v>0</v>
      </c>
      <c r="M68" s="193">
        <f>⑨計算域Ⅱ!Y17</f>
        <v>0</v>
      </c>
      <c r="N68" s="193">
        <f>⑨計算域Ⅱ!J67</f>
        <v>0</v>
      </c>
      <c r="O68" s="193">
        <f>⑨計算域Ⅱ!K67</f>
        <v>0</v>
      </c>
    </row>
    <row r="69" spans="2:15" x14ac:dyDescent="0.15">
      <c r="B69" s="195" t="s">
        <v>248</v>
      </c>
      <c r="C69" s="196" t="s">
        <v>398</v>
      </c>
      <c r="D69" s="197">
        <f>⑨計算域Ⅱ!R18</f>
        <v>0</v>
      </c>
      <c r="E69" s="198">
        <f>⑨計算域Ⅱ!S18</f>
        <v>0</v>
      </c>
      <c r="F69" s="198">
        <f>⑨計算域Ⅱ!T18</f>
        <v>0</v>
      </c>
      <c r="G69" s="198">
        <f>⑨計算域Ⅱ!U18</f>
        <v>0</v>
      </c>
      <c r="H69" s="198">
        <f>⑨計算域Ⅱ!H68</f>
        <v>0</v>
      </c>
      <c r="I69" s="199">
        <f>⑨計算域Ⅱ!I68</f>
        <v>0</v>
      </c>
      <c r="J69" s="197">
        <f>⑨計算域Ⅱ!V18</f>
        <v>0</v>
      </c>
      <c r="K69" s="198">
        <f>⑨計算域Ⅱ!W18</f>
        <v>0</v>
      </c>
      <c r="L69" s="198">
        <f>⑨計算域Ⅱ!X18</f>
        <v>0</v>
      </c>
      <c r="M69" s="198">
        <f>⑨計算域Ⅱ!Y18</f>
        <v>0</v>
      </c>
      <c r="N69" s="198">
        <f>⑨計算域Ⅱ!J68</f>
        <v>0</v>
      </c>
      <c r="O69" s="198">
        <f>⑨計算域Ⅱ!K68</f>
        <v>0</v>
      </c>
    </row>
    <row r="70" spans="2:15" x14ac:dyDescent="0.15">
      <c r="B70" s="190" t="s">
        <v>249</v>
      </c>
      <c r="C70" s="191" t="s">
        <v>10</v>
      </c>
      <c r="D70" s="192">
        <f>⑨計算域Ⅱ!R19</f>
        <v>0</v>
      </c>
      <c r="E70" s="193">
        <f>⑨計算域Ⅱ!S19</f>
        <v>0</v>
      </c>
      <c r="F70" s="193">
        <f>⑨計算域Ⅱ!T19</f>
        <v>0</v>
      </c>
      <c r="G70" s="193">
        <f>⑨計算域Ⅱ!U19</f>
        <v>0</v>
      </c>
      <c r="H70" s="193">
        <f>⑨計算域Ⅱ!H69</f>
        <v>0</v>
      </c>
      <c r="I70" s="194">
        <f>⑨計算域Ⅱ!I69</f>
        <v>0</v>
      </c>
      <c r="J70" s="192">
        <f>⑨計算域Ⅱ!V19</f>
        <v>0</v>
      </c>
      <c r="K70" s="193">
        <f>⑨計算域Ⅱ!W19</f>
        <v>0</v>
      </c>
      <c r="L70" s="193">
        <f>⑨計算域Ⅱ!X19</f>
        <v>0</v>
      </c>
      <c r="M70" s="193">
        <f>⑨計算域Ⅱ!Y19</f>
        <v>0</v>
      </c>
      <c r="N70" s="193">
        <f>⑨計算域Ⅱ!J69</f>
        <v>0</v>
      </c>
      <c r="O70" s="193">
        <f>⑨計算域Ⅱ!K69</f>
        <v>0</v>
      </c>
    </row>
    <row r="71" spans="2:15" x14ac:dyDescent="0.15">
      <c r="B71" s="195" t="s">
        <v>250</v>
      </c>
      <c r="C71" s="196" t="s">
        <v>399</v>
      </c>
      <c r="D71" s="197">
        <f>⑨計算域Ⅱ!R20</f>
        <v>0</v>
      </c>
      <c r="E71" s="198">
        <f>⑨計算域Ⅱ!S20</f>
        <v>0</v>
      </c>
      <c r="F71" s="198">
        <f>⑨計算域Ⅱ!T20</f>
        <v>0</v>
      </c>
      <c r="G71" s="198">
        <f>⑨計算域Ⅱ!U20</f>
        <v>0</v>
      </c>
      <c r="H71" s="198">
        <f>⑨計算域Ⅱ!H70</f>
        <v>0</v>
      </c>
      <c r="I71" s="199">
        <f>⑨計算域Ⅱ!I70</f>
        <v>0</v>
      </c>
      <c r="J71" s="197">
        <f>⑨計算域Ⅱ!V20</f>
        <v>0</v>
      </c>
      <c r="K71" s="198">
        <f>⑨計算域Ⅱ!W20</f>
        <v>0</v>
      </c>
      <c r="L71" s="198">
        <f>⑨計算域Ⅱ!X20</f>
        <v>0</v>
      </c>
      <c r="M71" s="198">
        <f>⑨計算域Ⅱ!Y20</f>
        <v>0</v>
      </c>
      <c r="N71" s="198">
        <f>⑨計算域Ⅱ!J70</f>
        <v>0</v>
      </c>
      <c r="O71" s="198">
        <f>⑨計算域Ⅱ!K70</f>
        <v>0</v>
      </c>
    </row>
    <row r="72" spans="2:15" x14ac:dyDescent="0.15">
      <c r="B72" s="190" t="s">
        <v>251</v>
      </c>
      <c r="C72" s="191" t="s">
        <v>400</v>
      </c>
      <c r="D72" s="192">
        <f>⑨計算域Ⅱ!R21</f>
        <v>0</v>
      </c>
      <c r="E72" s="193">
        <f>⑨計算域Ⅱ!S21</f>
        <v>0</v>
      </c>
      <c r="F72" s="193">
        <f>⑨計算域Ⅱ!T21</f>
        <v>0</v>
      </c>
      <c r="G72" s="193">
        <f>⑨計算域Ⅱ!U21</f>
        <v>0</v>
      </c>
      <c r="H72" s="193">
        <f>⑨計算域Ⅱ!H71</f>
        <v>0</v>
      </c>
      <c r="I72" s="194">
        <f>⑨計算域Ⅱ!I71</f>
        <v>0</v>
      </c>
      <c r="J72" s="192">
        <f>⑨計算域Ⅱ!V21</f>
        <v>0</v>
      </c>
      <c r="K72" s="193">
        <f>⑨計算域Ⅱ!W21</f>
        <v>0</v>
      </c>
      <c r="L72" s="193">
        <f>⑨計算域Ⅱ!X21</f>
        <v>0</v>
      </c>
      <c r="M72" s="193">
        <f>⑨計算域Ⅱ!Y21</f>
        <v>0</v>
      </c>
      <c r="N72" s="193">
        <f>⑨計算域Ⅱ!J71</f>
        <v>0</v>
      </c>
      <c r="O72" s="193">
        <f>⑨計算域Ⅱ!K71</f>
        <v>0</v>
      </c>
    </row>
    <row r="73" spans="2:15" x14ac:dyDescent="0.15">
      <c r="B73" s="195" t="s">
        <v>252</v>
      </c>
      <c r="C73" s="196" t="s">
        <v>401</v>
      </c>
      <c r="D73" s="197">
        <f>⑨計算域Ⅱ!R22</f>
        <v>0</v>
      </c>
      <c r="E73" s="198">
        <f>⑨計算域Ⅱ!S22</f>
        <v>0</v>
      </c>
      <c r="F73" s="198">
        <f>⑨計算域Ⅱ!T22</f>
        <v>0</v>
      </c>
      <c r="G73" s="198">
        <f>⑨計算域Ⅱ!U22</f>
        <v>0</v>
      </c>
      <c r="H73" s="198">
        <f>⑨計算域Ⅱ!H72</f>
        <v>0</v>
      </c>
      <c r="I73" s="199">
        <f>⑨計算域Ⅱ!I72</f>
        <v>0</v>
      </c>
      <c r="J73" s="197">
        <f>⑨計算域Ⅱ!V22</f>
        <v>0</v>
      </c>
      <c r="K73" s="198">
        <f>⑨計算域Ⅱ!W22</f>
        <v>0</v>
      </c>
      <c r="L73" s="198">
        <f>⑨計算域Ⅱ!X22</f>
        <v>0</v>
      </c>
      <c r="M73" s="198">
        <f>⑨計算域Ⅱ!Y22</f>
        <v>0</v>
      </c>
      <c r="N73" s="198">
        <f>⑨計算域Ⅱ!J72</f>
        <v>0</v>
      </c>
      <c r="O73" s="198">
        <f>⑨計算域Ⅱ!K72</f>
        <v>0</v>
      </c>
    </row>
    <row r="74" spans="2:15" x14ac:dyDescent="0.15">
      <c r="B74" s="190" t="s">
        <v>253</v>
      </c>
      <c r="C74" s="191" t="s">
        <v>402</v>
      </c>
      <c r="D74" s="192">
        <f>⑨計算域Ⅱ!R23</f>
        <v>0</v>
      </c>
      <c r="E74" s="193">
        <f>⑨計算域Ⅱ!S23</f>
        <v>0</v>
      </c>
      <c r="F74" s="193">
        <f>⑨計算域Ⅱ!T23</f>
        <v>0</v>
      </c>
      <c r="G74" s="193">
        <f>⑨計算域Ⅱ!U23</f>
        <v>0</v>
      </c>
      <c r="H74" s="193">
        <f>⑨計算域Ⅱ!H73</f>
        <v>0</v>
      </c>
      <c r="I74" s="194">
        <f>⑨計算域Ⅱ!I73</f>
        <v>0</v>
      </c>
      <c r="J74" s="192">
        <f>⑨計算域Ⅱ!V23</f>
        <v>0</v>
      </c>
      <c r="K74" s="193">
        <f>⑨計算域Ⅱ!W23</f>
        <v>0</v>
      </c>
      <c r="L74" s="193">
        <f>⑨計算域Ⅱ!X23</f>
        <v>0</v>
      </c>
      <c r="M74" s="193">
        <f>⑨計算域Ⅱ!Y23</f>
        <v>0</v>
      </c>
      <c r="N74" s="193">
        <f>⑨計算域Ⅱ!J73</f>
        <v>0</v>
      </c>
      <c r="O74" s="193">
        <f>⑨計算域Ⅱ!K73</f>
        <v>0</v>
      </c>
    </row>
    <row r="75" spans="2:15" x14ac:dyDescent="0.15">
      <c r="B75" s="195" t="s">
        <v>254</v>
      </c>
      <c r="C75" s="196" t="s">
        <v>403</v>
      </c>
      <c r="D75" s="197">
        <f>⑨計算域Ⅱ!R24</f>
        <v>0</v>
      </c>
      <c r="E75" s="198">
        <f>⑨計算域Ⅱ!S24</f>
        <v>0</v>
      </c>
      <c r="F75" s="198">
        <f>⑨計算域Ⅱ!T24</f>
        <v>0</v>
      </c>
      <c r="G75" s="198">
        <f>⑨計算域Ⅱ!U24</f>
        <v>0</v>
      </c>
      <c r="H75" s="198">
        <f>⑨計算域Ⅱ!H74</f>
        <v>0</v>
      </c>
      <c r="I75" s="199">
        <f>⑨計算域Ⅱ!I74</f>
        <v>0</v>
      </c>
      <c r="J75" s="197">
        <f>⑨計算域Ⅱ!V24</f>
        <v>0</v>
      </c>
      <c r="K75" s="198">
        <f>⑨計算域Ⅱ!W24</f>
        <v>0</v>
      </c>
      <c r="L75" s="198">
        <f>⑨計算域Ⅱ!X24</f>
        <v>0</v>
      </c>
      <c r="M75" s="198">
        <f>⑨計算域Ⅱ!Y24</f>
        <v>0</v>
      </c>
      <c r="N75" s="198">
        <f>⑨計算域Ⅱ!J74</f>
        <v>0</v>
      </c>
      <c r="O75" s="198">
        <f>⑨計算域Ⅱ!K74</f>
        <v>0</v>
      </c>
    </row>
    <row r="76" spans="2:15" x14ac:dyDescent="0.15">
      <c r="B76" s="190" t="s">
        <v>255</v>
      </c>
      <c r="C76" s="191" t="s">
        <v>404</v>
      </c>
      <c r="D76" s="192">
        <f>⑨計算域Ⅱ!R25</f>
        <v>0</v>
      </c>
      <c r="E76" s="193">
        <f>⑨計算域Ⅱ!S25</f>
        <v>0</v>
      </c>
      <c r="F76" s="193">
        <f>⑨計算域Ⅱ!T25</f>
        <v>0</v>
      </c>
      <c r="G76" s="193">
        <f>⑨計算域Ⅱ!U25</f>
        <v>0</v>
      </c>
      <c r="H76" s="193">
        <f>⑨計算域Ⅱ!H75</f>
        <v>0</v>
      </c>
      <c r="I76" s="194">
        <f>⑨計算域Ⅱ!I75</f>
        <v>0</v>
      </c>
      <c r="J76" s="192">
        <f>⑨計算域Ⅱ!V25</f>
        <v>0</v>
      </c>
      <c r="K76" s="193">
        <f>⑨計算域Ⅱ!W25</f>
        <v>0</v>
      </c>
      <c r="L76" s="193">
        <f>⑨計算域Ⅱ!X25</f>
        <v>0</v>
      </c>
      <c r="M76" s="193">
        <f>⑨計算域Ⅱ!Y25</f>
        <v>0</v>
      </c>
      <c r="N76" s="193">
        <f>⑨計算域Ⅱ!J75</f>
        <v>0</v>
      </c>
      <c r="O76" s="193">
        <f>⑨計算域Ⅱ!K75</f>
        <v>0</v>
      </c>
    </row>
    <row r="77" spans="2:15" x14ac:dyDescent="0.15">
      <c r="B77" s="195" t="s">
        <v>256</v>
      </c>
      <c r="C77" s="196" t="s">
        <v>405</v>
      </c>
      <c r="D77" s="197">
        <f>⑨計算域Ⅱ!R26</f>
        <v>0</v>
      </c>
      <c r="E77" s="198">
        <f>⑨計算域Ⅱ!S26</f>
        <v>0</v>
      </c>
      <c r="F77" s="198">
        <f>⑨計算域Ⅱ!T26</f>
        <v>0</v>
      </c>
      <c r="G77" s="198">
        <f>⑨計算域Ⅱ!U26</f>
        <v>0</v>
      </c>
      <c r="H77" s="198">
        <f>⑨計算域Ⅱ!H76</f>
        <v>0</v>
      </c>
      <c r="I77" s="199">
        <f>⑨計算域Ⅱ!I76</f>
        <v>0</v>
      </c>
      <c r="J77" s="197">
        <f>⑨計算域Ⅱ!V26</f>
        <v>0</v>
      </c>
      <c r="K77" s="198">
        <f>⑨計算域Ⅱ!W26</f>
        <v>0</v>
      </c>
      <c r="L77" s="198">
        <f>⑨計算域Ⅱ!X26</f>
        <v>0</v>
      </c>
      <c r="M77" s="198">
        <f>⑨計算域Ⅱ!Y26</f>
        <v>0</v>
      </c>
      <c r="N77" s="198">
        <f>⑨計算域Ⅱ!J76</f>
        <v>0</v>
      </c>
      <c r="O77" s="198">
        <f>⑨計算域Ⅱ!K76</f>
        <v>0</v>
      </c>
    </row>
    <row r="78" spans="2:15" x14ac:dyDescent="0.15">
      <c r="B78" s="190" t="s">
        <v>257</v>
      </c>
      <c r="C78" s="191" t="s">
        <v>406</v>
      </c>
      <c r="D78" s="192">
        <f>⑨計算域Ⅱ!R27</f>
        <v>0</v>
      </c>
      <c r="E78" s="193">
        <f>⑨計算域Ⅱ!S27</f>
        <v>0</v>
      </c>
      <c r="F78" s="193">
        <f>⑨計算域Ⅱ!T27</f>
        <v>0</v>
      </c>
      <c r="G78" s="193">
        <f>⑨計算域Ⅱ!U27</f>
        <v>0</v>
      </c>
      <c r="H78" s="193">
        <f>⑨計算域Ⅱ!H77</f>
        <v>0</v>
      </c>
      <c r="I78" s="194">
        <f>⑨計算域Ⅱ!I77</f>
        <v>0</v>
      </c>
      <c r="J78" s="192">
        <f>⑨計算域Ⅱ!V27</f>
        <v>0</v>
      </c>
      <c r="K78" s="193">
        <f>⑨計算域Ⅱ!W27</f>
        <v>0</v>
      </c>
      <c r="L78" s="193">
        <f>⑨計算域Ⅱ!X27</f>
        <v>0</v>
      </c>
      <c r="M78" s="193">
        <f>⑨計算域Ⅱ!Y27</f>
        <v>0</v>
      </c>
      <c r="N78" s="193">
        <f>⑨計算域Ⅱ!J77</f>
        <v>0</v>
      </c>
      <c r="O78" s="193">
        <f>⑨計算域Ⅱ!K77</f>
        <v>0</v>
      </c>
    </row>
    <row r="79" spans="2:15" x14ac:dyDescent="0.15">
      <c r="B79" s="195" t="s">
        <v>258</v>
      </c>
      <c r="C79" s="196" t="s">
        <v>407</v>
      </c>
      <c r="D79" s="197">
        <f>⑨計算域Ⅱ!R28</f>
        <v>0</v>
      </c>
      <c r="E79" s="198">
        <f>⑨計算域Ⅱ!S28</f>
        <v>0</v>
      </c>
      <c r="F79" s="198">
        <f>⑨計算域Ⅱ!T28</f>
        <v>0</v>
      </c>
      <c r="G79" s="198">
        <f>⑨計算域Ⅱ!U28</f>
        <v>0</v>
      </c>
      <c r="H79" s="198">
        <f>⑨計算域Ⅱ!H78</f>
        <v>0</v>
      </c>
      <c r="I79" s="199">
        <f>⑨計算域Ⅱ!I78</f>
        <v>0</v>
      </c>
      <c r="J79" s="197">
        <f>⑨計算域Ⅱ!V28</f>
        <v>0</v>
      </c>
      <c r="K79" s="198">
        <f>⑨計算域Ⅱ!W28</f>
        <v>0</v>
      </c>
      <c r="L79" s="198">
        <f>⑨計算域Ⅱ!X28</f>
        <v>0</v>
      </c>
      <c r="M79" s="198">
        <f>⑨計算域Ⅱ!Y28</f>
        <v>0</v>
      </c>
      <c r="N79" s="198">
        <f>⑨計算域Ⅱ!J78</f>
        <v>0</v>
      </c>
      <c r="O79" s="198">
        <f>⑨計算域Ⅱ!K78</f>
        <v>0</v>
      </c>
    </row>
    <row r="80" spans="2:15" x14ac:dyDescent="0.15">
      <c r="B80" s="190" t="s">
        <v>259</v>
      </c>
      <c r="C80" s="191" t="s">
        <v>408</v>
      </c>
      <c r="D80" s="192">
        <f>⑨計算域Ⅱ!R29</f>
        <v>0</v>
      </c>
      <c r="E80" s="193">
        <f>⑨計算域Ⅱ!S29</f>
        <v>0</v>
      </c>
      <c r="F80" s="193">
        <f>⑨計算域Ⅱ!T29</f>
        <v>0</v>
      </c>
      <c r="G80" s="193">
        <f>⑨計算域Ⅱ!U29</f>
        <v>0</v>
      </c>
      <c r="H80" s="193">
        <f>⑨計算域Ⅱ!H79</f>
        <v>0</v>
      </c>
      <c r="I80" s="194">
        <f>⑨計算域Ⅱ!I79</f>
        <v>0</v>
      </c>
      <c r="J80" s="192">
        <f>⑨計算域Ⅱ!V29</f>
        <v>0</v>
      </c>
      <c r="K80" s="193">
        <f>⑨計算域Ⅱ!W29</f>
        <v>0</v>
      </c>
      <c r="L80" s="193">
        <f>⑨計算域Ⅱ!X29</f>
        <v>0</v>
      </c>
      <c r="M80" s="193">
        <f>⑨計算域Ⅱ!Y29</f>
        <v>0</v>
      </c>
      <c r="N80" s="193">
        <f>⑨計算域Ⅱ!J79</f>
        <v>0</v>
      </c>
      <c r="O80" s="193">
        <f>⑨計算域Ⅱ!K79</f>
        <v>0</v>
      </c>
    </row>
    <row r="81" spans="2:15" x14ac:dyDescent="0.15">
      <c r="B81" s="195" t="s">
        <v>260</v>
      </c>
      <c r="C81" s="196" t="s">
        <v>409</v>
      </c>
      <c r="D81" s="197">
        <f>⑨計算域Ⅱ!R30</f>
        <v>0</v>
      </c>
      <c r="E81" s="198">
        <f>⑨計算域Ⅱ!S30</f>
        <v>0</v>
      </c>
      <c r="F81" s="198">
        <f>⑨計算域Ⅱ!T30</f>
        <v>0</v>
      </c>
      <c r="G81" s="198">
        <f>⑨計算域Ⅱ!U30</f>
        <v>0</v>
      </c>
      <c r="H81" s="198">
        <f>⑨計算域Ⅱ!H80</f>
        <v>0</v>
      </c>
      <c r="I81" s="199">
        <f>⑨計算域Ⅱ!I80</f>
        <v>0</v>
      </c>
      <c r="J81" s="197">
        <f>⑨計算域Ⅱ!V30</f>
        <v>0</v>
      </c>
      <c r="K81" s="198">
        <f>⑨計算域Ⅱ!W30</f>
        <v>0</v>
      </c>
      <c r="L81" s="198">
        <f>⑨計算域Ⅱ!X30</f>
        <v>0</v>
      </c>
      <c r="M81" s="198">
        <f>⑨計算域Ⅱ!Y30</f>
        <v>0</v>
      </c>
      <c r="N81" s="198">
        <f>⑨計算域Ⅱ!J80</f>
        <v>0</v>
      </c>
      <c r="O81" s="198">
        <f>⑨計算域Ⅱ!K80</f>
        <v>0</v>
      </c>
    </row>
    <row r="82" spans="2:15" x14ac:dyDescent="0.15">
      <c r="B82" s="190" t="s">
        <v>261</v>
      </c>
      <c r="C82" s="191" t="s">
        <v>262</v>
      </c>
      <c r="D82" s="192">
        <f>⑨計算域Ⅱ!R31</f>
        <v>0</v>
      </c>
      <c r="E82" s="193">
        <f>⑨計算域Ⅱ!S31</f>
        <v>0</v>
      </c>
      <c r="F82" s="193">
        <f>⑨計算域Ⅱ!T31</f>
        <v>0</v>
      </c>
      <c r="G82" s="193">
        <f>⑨計算域Ⅱ!U31</f>
        <v>0</v>
      </c>
      <c r="H82" s="193">
        <f>⑨計算域Ⅱ!H81</f>
        <v>0</v>
      </c>
      <c r="I82" s="194">
        <f>⑨計算域Ⅱ!I81</f>
        <v>0</v>
      </c>
      <c r="J82" s="192">
        <f>⑨計算域Ⅱ!V31</f>
        <v>0</v>
      </c>
      <c r="K82" s="193">
        <f>⑨計算域Ⅱ!W31</f>
        <v>0</v>
      </c>
      <c r="L82" s="193">
        <f>⑨計算域Ⅱ!X31</f>
        <v>0</v>
      </c>
      <c r="M82" s="193">
        <f>⑨計算域Ⅱ!Y31</f>
        <v>0</v>
      </c>
      <c r="N82" s="193">
        <f>⑨計算域Ⅱ!J81</f>
        <v>0</v>
      </c>
      <c r="O82" s="193">
        <f>⑨計算域Ⅱ!K81</f>
        <v>0</v>
      </c>
    </row>
    <row r="83" spans="2:15" x14ac:dyDescent="0.15">
      <c r="B83" s="195" t="s">
        <v>263</v>
      </c>
      <c r="C83" s="196" t="s">
        <v>410</v>
      </c>
      <c r="D83" s="197">
        <f>⑨計算域Ⅱ!R32</f>
        <v>0</v>
      </c>
      <c r="E83" s="198">
        <f>⑨計算域Ⅱ!S32</f>
        <v>0</v>
      </c>
      <c r="F83" s="198">
        <f>⑨計算域Ⅱ!T32</f>
        <v>0</v>
      </c>
      <c r="G83" s="198">
        <f>⑨計算域Ⅱ!U32</f>
        <v>0</v>
      </c>
      <c r="H83" s="198">
        <f>⑨計算域Ⅱ!H82</f>
        <v>0</v>
      </c>
      <c r="I83" s="199">
        <f>⑨計算域Ⅱ!I82</f>
        <v>0</v>
      </c>
      <c r="J83" s="197">
        <f>⑨計算域Ⅱ!V32</f>
        <v>0</v>
      </c>
      <c r="K83" s="198">
        <f>⑨計算域Ⅱ!W32</f>
        <v>0</v>
      </c>
      <c r="L83" s="198">
        <f>⑨計算域Ⅱ!X32</f>
        <v>0</v>
      </c>
      <c r="M83" s="198">
        <f>⑨計算域Ⅱ!Y32</f>
        <v>0</v>
      </c>
      <c r="N83" s="198">
        <f>⑨計算域Ⅱ!J82</f>
        <v>0</v>
      </c>
      <c r="O83" s="198">
        <f>⑨計算域Ⅱ!K82</f>
        <v>0</v>
      </c>
    </row>
    <row r="84" spans="2:15" x14ac:dyDescent="0.15">
      <c r="B84" s="190" t="s">
        <v>264</v>
      </c>
      <c r="C84" s="191" t="s">
        <v>531</v>
      </c>
      <c r="D84" s="192">
        <f>⑨計算域Ⅱ!R33</f>
        <v>0</v>
      </c>
      <c r="E84" s="193">
        <f>⑨計算域Ⅱ!S33</f>
        <v>0</v>
      </c>
      <c r="F84" s="193">
        <f>⑨計算域Ⅱ!T33</f>
        <v>0</v>
      </c>
      <c r="G84" s="193">
        <f>⑨計算域Ⅱ!U33</f>
        <v>0</v>
      </c>
      <c r="H84" s="193">
        <f>⑨計算域Ⅱ!H83</f>
        <v>0</v>
      </c>
      <c r="I84" s="194">
        <f>⑨計算域Ⅱ!I83</f>
        <v>0</v>
      </c>
      <c r="J84" s="192">
        <f>⑨計算域Ⅱ!V33</f>
        <v>0</v>
      </c>
      <c r="K84" s="193">
        <f>⑨計算域Ⅱ!W33</f>
        <v>0</v>
      </c>
      <c r="L84" s="193">
        <f>⑨計算域Ⅱ!X33</f>
        <v>0</v>
      </c>
      <c r="M84" s="193">
        <f>⑨計算域Ⅱ!Y33</f>
        <v>0</v>
      </c>
      <c r="N84" s="193">
        <f>⑨計算域Ⅱ!J83</f>
        <v>0</v>
      </c>
      <c r="O84" s="193">
        <f>⑨計算域Ⅱ!K83</f>
        <v>0</v>
      </c>
    </row>
    <row r="85" spans="2:15" x14ac:dyDescent="0.15">
      <c r="B85" s="195" t="s">
        <v>265</v>
      </c>
      <c r="C85" s="196" t="s">
        <v>266</v>
      </c>
      <c r="D85" s="197">
        <f>⑨計算域Ⅱ!R34</f>
        <v>0</v>
      </c>
      <c r="E85" s="198">
        <f>⑨計算域Ⅱ!S34</f>
        <v>0</v>
      </c>
      <c r="F85" s="198">
        <f>⑨計算域Ⅱ!T34</f>
        <v>0</v>
      </c>
      <c r="G85" s="198">
        <f>⑨計算域Ⅱ!U34</f>
        <v>0</v>
      </c>
      <c r="H85" s="198">
        <f>⑨計算域Ⅱ!H84</f>
        <v>0</v>
      </c>
      <c r="I85" s="199">
        <f>⑨計算域Ⅱ!I84</f>
        <v>0</v>
      </c>
      <c r="J85" s="197">
        <f>⑨計算域Ⅱ!V34</f>
        <v>0</v>
      </c>
      <c r="K85" s="198">
        <f>⑨計算域Ⅱ!W34</f>
        <v>0</v>
      </c>
      <c r="L85" s="198">
        <f>⑨計算域Ⅱ!X34</f>
        <v>0</v>
      </c>
      <c r="M85" s="198">
        <f>⑨計算域Ⅱ!Y34</f>
        <v>0</v>
      </c>
      <c r="N85" s="198">
        <f>⑨計算域Ⅱ!J84</f>
        <v>0</v>
      </c>
      <c r="O85" s="198">
        <f>⑨計算域Ⅱ!K84</f>
        <v>0</v>
      </c>
    </row>
    <row r="86" spans="2:15" x14ac:dyDescent="0.15">
      <c r="B86" s="190" t="s">
        <v>267</v>
      </c>
      <c r="C86" s="191" t="s">
        <v>268</v>
      </c>
      <c r="D86" s="192">
        <f>⑨計算域Ⅱ!R35</f>
        <v>0</v>
      </c>
      <c r="E86" s="193">
        <f>⑨計算域Ⅱ!S35</f>
        <v>0</v>
      </c>
      <c r="F86" s="193">
        <f>⑨計算域Ⅱ!T35</f>
        <v>0</v>
      </c>
      <c r="G86" s="193">
        <f>⑨計算域Ⅱ!U35</f>
        <v>0</v>
      </c>
      <c r="H86" s="193">
        <f>⑨計算域Ⅱ!H85</f>
        <v>0</v>
      </c>
      <c r="I86" s="194">
        <f>⑨計算域Ⅱ!I85</f>
        <v>0</v>
      </c>
      <c r="J86" s="192">
        <f>⑨計算域Ⅱ!V35</f>
        <v>0</v>
      </c>
      <c r="K86" s="193">
        <f>⑨計算域Ⅱ!W35</f>
        <v>0</v>
      </c>
      <c r="L86" s="193">
        <f>⑨計算域Ⅱ!X35</f>
        <v>0</v>
      </c>
      <c r="M86" s="193">
        <f>⑨計算域Ⅱ!Y35</f>
        <v>0</v>
      </c>
      <c r="N86" s="193">
        <f>⑨計算域Ⅱ!J85</f>
        <v>0</v>
      </c>
      <c r="O86" s="193">
        <f>⑨計算域Ⅱ!K85</f>
        <v>0</v>
      </c>
    </row>
    <row r="87" spans="2:15" x14ac:dyDescent="0.15">
      <c r="B87" s="195" t="s">
        <v>269</v>
      </c>
      <c r="C87" s="196" t="s">
        <v>411</v>
      </c>
      <c r="D87" s="197">
        <f>⑨計算域Ⅱ!R36</f>
        <v>0</v>
      </c>
      <c r="E87" s="198">
        <f>⑨計算域Ⅱ!S36</f>
        <v>0</v>
      </c>
      <c r="F87" s="198">
        <f>⑨計算域Ⅱ!T36</f>
        <v>0</v>
      </c>
      <c r="G87" s="198">
        <f>⑨計算域Ⅱ!U36</f>
        <v>0</v>
      </c>
      <c r="H87" s="198">
        <f>⑨計算域Ⅱ!H86</f>
        <v>0</v>
      </c>
      <c r="I87" s="199">
        <f>⑨計算域Ⅱ!I86</f>
        <v>0</v>
      </c>
      <c r="J87" s="197">
        <f>⑨計算域Ⅱ!V36</f>
        <v>0</v>
      </c>
      <c r="K87" s="198">
        <f>⑨計算域Ⅱ!W36</f>
        <v>0</v>
      </c>
      <c r="L87" s="198">
        <f>⑨計算域Ⅱ!X36</f>
        <v>0</v>
      </c>
      <c r="M87" s="198">
        <f>⑨計算域Ⅱ!Y36</f>
        <v>0</v>
      </c>
      <c r="N87" s="198">
        <f>⑨計算域Ⅱ!J86</f>
        <v>0</v>
      </c>
      <c r="O87" s="198">
        <f>⑨計算域Ⅱ!K86</f>
        <v>0</v>
      </c>
    </row>
    <row r="88" spans="2:15" x14ac:dyDescent="0.15">
      <c r="B88" s="190" t="s">
        <v>270</v>
      </c>
      <c r="C88" s="191" t="s">
        <v>412</v>
      </c>
      <c r="D88" s="192">
        <f>⑨計算域Ⅱ!R37</f>
        <v>0</v>
      </c>
      <c r="E88" s="193">
        <f>⑨計算域Ⅱ!S37</f>
        <v>0</v>
      </c>
      <c r="F88" s="193">
        <f>⑨計算域Ⅱ!T37</f>
        <v>0</v>
      </c>
      <c r="G88" s="193">
        <f>⑨計算域Ⅱ!U37</f>
        <v>0</v>
      </c>
      <c r="H88" s="193">
        <f>⑨計算域Ⅱ!H87</f>
        <v>0</v>
      </c>
      <c r="I88" s="194">
        <f>⑨計算域Ⅱ!I87</f>
        <v>0</v>
      </c>
      <c r="J88" s="192">
        <f>⑨計算域Ⅱ!V37</f>
        <v>0</v>
      </c>
      <c r="K88" s="193">
        <f>⑨計算域Ⅱ!W37</f>
        <v>0</v>
      </c>
      <c r="L88" s="193">
        <f>⑨計算域Ⅱ!X37</f>
        <v>0</v>
      </c>
      <c r="M88" s="193">
        <f>⑨計算域Ⅱ!Y37</f>
        <v>0</v>
      </c>
      <c r="N88" s="193">
        <f>⑨計算域Ⅱ!J87</f>
        <v>0</v>
      </c>
      <c r="O88" s="193">
        <f>⑨計算域Ⅱ!K87</f>
        <v>0</v>
      </c>
    </row>
    <row r="89" spans="2:15" x14ac:dyDescent="0.15">
      <c r="B89" s="195" t="s">
        <v>271</v>
      </c>
      <c r="C89" s="196" t="s">
        <v>272</v>
      </c>
      <c r="D89" s="197">
        <f>⑨計算域Ⅱ!R38</f>
        <v>0</v>
      </c>
      <c r="E89" s="198">
        <f>⑨計算域Ⅱ!S38</f>
        <v>0</v>
      </c>
      <c r="F89" s="198">
        <f>⑨計算域Ⅱ!T38</f>
        <v>0</v>
      </c>
      <c r="G89" s="198">
        <f>⑨計算域Ⅱ!U38</f>
        <v>0</v>
      </c>
      <c r="H89" s="198">
        <f>⑨計算域Ⅱ!H88</f>
        <v>0</v>
      </c>
      <c r="I89" s="199">
        <f>⑨計算域Ⅱ!I88</f>
        <v>0</v>
      </c>
      <c r="J89" s="197">
        <f>⑨計算域Ⅱ!V38</f>
        <v>0</v>
      </c>
      <c r="K89" s="198">
        <f>⑨計算域Ⅱ!W38</f>
        <v>0</v>
      </c>
      <c r="L89" s="198">
        <f>⑨計算域Ⅱ!X38</f>
        <v>0</v>
      </c>
      <c r="M89" s="198">
        <f>⑨計算域Ⅱ!Y38</f>
        <v>0</v>
      </c>
      <c r="N89" s="198">
        <f>⑨計算域Ⅱ!J88</f>
        <v>0</v>
      </c>
      <c r="O89" s="198">
        <f>⑨計算域Ⅱ!K88</f>
        <v>0</v>
      </c>
    </row>
    <row r="90" spans="2:15" x14ac:dyDescent="0.15">
      <c r="B90" s="190" t="s">
        <v>273</v>
      </c>
      <c r="C90" s="191" t="s">
        <v>413</v>
      </c>
      <c r="D90" s="192">
        <f>⑨計算域Ⅱ!R39</f>
        <v>0</v>
      </c>
      <c r="E90" s="193">
        <f>⑨計算域Ⅱ!S39</f>
        <v>0</v>
      </c>
      <c r="F90" s="193">
        <f>⑨計算域Ⅱ!T39</f>
        <v>0</v>
      </c>
      <c r="G90" s="193">
        <f>⑨計算域Ⅱ!U39</f>
        <v>0</v>
      </c>
      <c r="H90" s="193">
        <f>⑨計算域Ⅱ!H89</f>
        <v>0</v>
      </c>
      <c r="I90" s="194">
        <f>⑨計算域Ⅱ!I89</f>
        <v>0</v>
      </c>
      <c r="J90" s="192">
        <f>⑨計算域Ⅱ!V39</f>
        <v>0</v>
      </c>
      <c r="K90" s="193">
        <f>⑨計算域Ⅱ!W39</f>
        <v>0</v>
      </c>
      <c r="L90" s="193">
        <f>⑨計算域Ⅱ!X39</f>
        <v>0</v>
      </c>
      <c r="M90" s="193">
        <f>⑨計算域Ⅱ!Y39</f>
        <v>0</v>
      </c>
      <c r="N90" s="193">
        <f>⑨計算域Ⅱ!J89</f>
        <v>0</v>
      </c>
      <c r="O90" s="193">
        <f>⑨計算域Ⅱ!K89</f>
        <v>0</v>
      </c>
    </row>
    <row r="91" spans="2:15" x14ac:dyDescent="0.15">
      <c r="B91" s="195" t="s">
        <v>275</v>
      </c>
      <c r="C91" s="196" t="s">
        <v>414</v>
      </c>
      <c r="D91" s="197">
        <f>⑨計算域Ⅱ!R40</f>
        <v>0</v>
      </c>
      <c r="E91" s="198">
        <f>⑨計算域Ⅱ!S40</f>
        <v>0</v>
      </c>
      <c r="F91" s="198">
        <f>⑨計算域Ⅱ!T40</f>
        <v>0</v>
      </c>
      <c r="G91" s="198">
        <f>⑨計算域Ⅱ!U40</f>
        <v>0</v>
      </c>
      <c r="H91" s="198">
        <f>⑨計算域Ⅱ!H90</f>
        <v>0</v>
      </c>
      <c r="I91" s="199">
        <f>⑨計算域Ⅱ!I90</f>
        <v>0</v>
      </c>
      <c r="J91" s="197">
        <f>⑨計算域Ⅱ!V40</f>
        <v>0</v>
      </c>
      <c r="K91" s="198">
        <f>⑨計算域Ⅱ!W40</f>
        <v>0</v>
      </c>
      <c r="L91" s="198">
        <f>⑨計算域Ⅱ!X40</f>
        <v>0</v>
      </c>
      <c r="M91" s="198">
        <f>⑨計算域Ⅱ!Y40</f>
        <v>0</v>
      </c>
      <c r="N91" s="198">
        <f>⑨計算域Ⅱ!J90</f>
        <v>0</v>
      </c>
      <c r="O91" s="198">
        <f>⑨計算域Ⅱ!K90</f>
        <v>0</v>
      </c>
    </row>
    <row r="92" spans="2:15" x14ac:dyDescent="0.15">
      <c r="B92" s="190" t="s">
        <v>276</v>
      </c>
      <c r="C92" s="191" t="s">
        <v>415</v>
      </c>
      <c r="D92" s="192">
        <f>⑨計算域Ⅱ!R41</f>
        <v>0</v>
      </c>
      <c r="E92" s="193">
        <f>⑨計算域Ⅱ!S41</f>
        <v>0</v>
      </c>
      <c r="F92" s="193">
        <f>⑨計算域Ⅱ!T41</f>
        <v>0</v>
      </c>
      <c r="G92" s="193">
        <f>⑨計算域Ⅱ!U41</f>
        <v>0</v>
      </c>
      <c r="H92" s="193">
        <f>⑨計算域Ⅱ!H91</f>
        <v>0</v>
      </c>
      <c r="I92" s="194">
        <f>⑨計算域Ⅱ!I91</f>
        <v>0</v>
      </c>
      <c r="J92" s="192">
        <f>⑨計算域Ⅱ!V41</f>
        <v>0</v>
      </c>
      <c r="K92" s="193">
        <f>⑨計算域Ⅱ!W41</f>
        <v>0</v>
      </c>
      <c r="L92" s="193">
        <f>⑨計算域Ⅱ!X41</f>
        <v>0</v>
      </c>
      <c r="M92" s="193">
        <f>⑨計算域Ⅱ!Y41</f>
        <v>0</v>
      </c>
      <c r="N92" s="193">
        <f>⑨計算域Ⅱ!J91</f>
        <v>0</v>
      </c>
      <c r="O92" s="193">
        <f>⑨計算域Ⅱ!K91</f>
        <v>0</v>
      </c>
    </row>
    <row r="93" spans="2:15" x14ac:dyDescent="0.15">
      <c r="B93" s="195" t="s">
        <v>277</v>
      </c>
      <c r="C93" s="196" t="s">
        <v>416</v>
      </c>
      <c r="D93" s="197">
        <f>⑨計算域Ⅱ!R42</f>
        <v>0</v>
      </c>
      <c r="E93" s="198">
        <f>⑨計算域Ⅱ!S42</f>
        <v>0</v>
      </c>
      <c r="F93" s="198">
        <f>⑨計算域Ⅱ!T42</f>
        <v>0</v>
      </c>
      <c r="G93" s="198">
        <f>⑨計算域Ⅱ!U42</f>
        <v>0</v>
      </c>
      <c r="H93" s="198">
        <f>⑨計算域Ⅱ!H92</f>
        <v>0</v>
      </c>
      <c r="I93" s="199">
        <f>⑨計算域Ⅱ!I92</f>
        <v>0</v>
      </c>
      <c r="J93" s="197">
        <f>⑨計算域Ⅱ!V42</f>
        <v>0</v>
      </c>
      <c r="K93" s="198">
        <f>⑨計算域Ⅱ!W42</f>
        <v>0</v>
      </c>
      <c r="L93" s="198">
        <f>⑨計算域Ⅱ!X42</f>
        <v>0</v>
      </c>
      <c r="M93" s="198">
        <f>⑨計算域Ⅱ!Y42</f>
        <v>0</v>
      </c>
      <c r="N93" s="198">
        <f>⑨計算域Ⅱ!J92</f>
        <v>0</v>
      </c>
      <c r="O93" s="198">
        <f>⑨計算域Ⅱ!K92</f>
        <v>0</v>
      </c>
    </row>
    <row r="94" spans="2:15" x14ac:dyDescent="0.15">
      <c r="B94" s="190" t="s">
        <v>279</v>
      </c>
      <c r="C94" s="191" t="s">
        <v>417</v>
      </c>
      <c r="D94" s="192">
        <f>⑨計算域Ⅱ!R43</f>
        <v>0</v>
      </c>
      <c r="E94" s="193">
        <f>⑨計算域Ⅱ!S43</f>
        <v>0</v>
      </c>
      <c r="F94" s="193">
        <f>⑨計算域Ⅱ!T43</f>
        <v>0</v>
      </c>
      <c r="G94" s="193">
        <f>⑨計算域Ⅱ!U43</f>
        <v>0</v>
      </c>
      <c r="H94" s="193">
        <f>⑨計算域Ⅱ!H93</f>
        <v>0</v>
      </c>
      <c r="I94" s="194">
        <f>⑨計算域Ⅱ!I93</f>
        <v>0</v>
      </c>
      <c r="J94" s="192">
        <f>⑨計算域Ⅱ!V43</f>
        <v>0</v>
      </c>
      <c r="K94" s="193">
        <f>⑨計算域Ⅱ!W43</f>
        <v>0</v>
      </c>
      <c r="L94" s="193">
        <f>⑨計算域Ⅱ!X43</f>
        <v>0</v>
      </c>
      <c r="M94" s="193">
        <f>⑨計算域Ⅱ!Y43</f>
        <v>0</v>
      </c>
      <c r="N94" s="193">
        <f>⑨計算域Ⅱ!J93</f>
        <v>0</v>
      </c>
      <c r="O94" s="193">
        <f>⑨計算域Ⅱ!K93</f>
        <v>0</v>
      </c>
    </row>
    <row r="95" spans="2:15" x14ac:dyDescent="0.15">
      <c r="B95" s="195" t="s">
        <v>281</v>
      </c>
      <c r="C95" s="196" t="s">
        <v>418</v>
      </c>
      <c r="D95" s="197">
        <f>⑨計算域Ⅱ!R44</f>
        <v>0</v>
      </c>
      <c r="E95" s="198">
        <f>⑨計算域Ⅱ!S44</f>
        <v>0</v>
      </c>
      <c r="F95" s="198">
        <f>⑨計算域Ⅱ!T44</f>
        <v>0</v>
      </c>
      <c r="G95" s="198">
        <f>⑨計算域Ⅱ!U44</f>
        <v>0</v>
      </c>
      <c r="H95" s="198">
        <f>⑨計算域Ⅱ!H94</f>
        <v>0</v>
      </c>
      <c r="I95" s="199">
        <f>⑨計算域Ⅱ!I94</f>
        <v>0</v>
      </c>
      <c r="J95" s="197">
        <f>⑨計算域Ⅱ!V44</f>
        <v>0</v>
      </c>
      <c r="K95" s="198">
        <f>⑨計算域Ⅱ!W44</f>
        <v>0</v>
      </c>
      <c r="L95" s="198">
        <f>⑨計算域Ⅱ!X44</f>
        <v>0</v>
      </c>
      <c r="M95" s="198">
        <f>⑨計算域Ⅱ!Y44</f>
        <v>0</v>
      </c>
      <c r="N95" s="198">
        <f>⑨計算域Ⅱ!J94</f>
        <v>0</v>
      </c>
      <c r="O95" s="198">
        <f>⑨計算域Ⅱ!K94</f>
        <v>0</v>
      </c>
    </row>
    <row r="96" spans="2:15" x14ac:dyDescent="0.15">
      <c r="B96" s="204" t="s">
        <v>282</v>
      </c>
      <c r="C96" s="191" t="s">
        <v>419</v>
      </c>
      <c r="D96" s="192">
        <f>⑨計算域Ⅱ!R45</f>
        <v>0</v>
      </c>
      <c r="E96" s="193">
        <f>⑨計算域Ⅱ!S45</f>
        <v>0</v>
      </c>
      <c r="F96" s="193">
        <f>⑨計算域Ⅱ!T45</f>
        <v>0</v>
      </c>
      <c r="G96" s="193">
        <f>⑨計算域Ⅱ!U45</f>
        <v>0</v>
      </c>
      <c r="H96" s="193">
        <f>⑨計算域Ⅱ!H95</f>
        <v>0</v>
      </c>
      <c r="I96" s="194">
        <f>⑨計算域Ⅱ!I95</f>
        <v>0</v>
      </c>
      <c r="J96" s="192">
        <f>⑨計算域Ⅱ!V45</f>
        <v>0</v>
      </c>
      <c r="K96" s="193">
        <f>⑨計算域Ⅱ!W45</f>
        <v>0</v>
      </c>
      <c r="L96" s="193">
        <f>⑨計算域Ⅱ!X45</f>
        <v>0</v>
      </c>
      <c r="M96" s="193">
        <f>⑨計算域Ⅱ!Y45</f>
        <v>0</v>
      </c>
      <c r="N96" s="193">
        <f>⑨計算域Ⅱ!J95</f>
        <v>0</v>
      </c>
      <c r="O96" s="193">
        <f>⑨計算域Ⅱ!K95</f>
        <v>0</v>
      </c>
    </row>
    <row r="97" spans="2:15" x14ac:dyDescent="0.15">
      <c r="B97" s="205" t="s">
        <v>283</v>
      </c>
      <c r="C97" s="196" t="s">
        <v>420</v>
      </c>
      <c r="D97" s="197">
        <f>⑨計算域Ⅱ!R46</f>
        <v>0</v>
      </c>
      <c r="E97" s="198">
        <f>⑨計算域Ⅱ!S46</f>
        <v>0</v>
      </c>
      <c r="F97" s="198">
        <f>⑨計算域Ⅱ!T46</f>
        <v>0</v>
      </c>
      <c r="G97" s="198">
        <f>⑨計算域Ⅱ!U46</f>
        <v>0</v>
      </c>
      <c r="H97" s="198">
        <f>⑨計算域Ⅱ!H96</f>
        <v>0</v>
      </c>
      <c r="I97" s="199">
        <f>⑨計算域Ⅱ!I96</f>
        <v>0</v>
      </c>
      <c r="J97" s="197">
        <f>⑨計算域Ⅱ!V46</f>
        <v>0</v>
      </c>
      <c r="K97" s="198">
        <f>⑨計算域Ⅱ!W46</f>
        <v>0</v>
      </c>
      <c r="L97" s="198">
        <f>⑨計算域Ⅱ!X46</f>
        <v>0</v>
      </c>
      <c r="M97" s="198">
        <f>⑨計算域Ⅱ!Y46</f>
        <v>0</v>
      </c>
      <c r="N97" s="198">
        <f>⑨計算域Ⅱ!J96</f>
        <v>0</v>
      </c>
      <c r="O97" s="198">
        <f>⑨計算域Ⅱ!K96</f>
        <v>0</v>
      </c>
    </row>
    <row r="98" spans="2:15" x14ac:dyDescent="0.15">
      <c r="B98" s="204" t="s">
        <v>284</v>
      </c>
      <c r="C98" s="191" t="s">
        <v>421</v>
      </c>
      <c r="D98" s="192">
        <f>⑨計算域Ⅱ!R47</f>
        <v>0</v>
      </c>
      <c r="E98" s="193">
        <f>⑨計算域Ⅱ!S47</f>
        <v>0</v>
      </c>
      <c r="F98" s="193">
        <f>⑨計算域Ⅱ!T47</f>
        <v>0</v>
      </c>
      <c r="G98" s="193">
        <f>⑨計算域Ⅱ!U47</f>
        <v>0</v>
      </c>
      <c r="H98" s="193">
        <f>⑨計算域Ⅱ!H97</f>
        <v>0</v>
      </c>
      <c r="I98" s="194">
        <f>⑨計算域Ⅱ!I97</f>
        <v>0</v>
      </c>
      <c r="J98" s="192">
        <f>⑨計算域Ⅱ!V47</f>
        <v>0</v>
      </c>
      <c r="K98" s="193">
        <f>⑨計算域Ⅱ!W47</f>
        <v>0</v>
      </c>
      <c r="L98" s="193">
        <f>⑨計算域Ⅱ!X47</f>
        <v>0</v>
      </c>
      <c r="M98" s="193">
        <f>⑨計算域Ⅱ!Y47</f>
        <v>0</v>
      </c>
      <c r="N98" s="193">
        <f>⑨計算域Ⅱ!J97</f>
        <v>0</v>
      </c>
      <c r="O98" s="193">
        <f>⑨計算域Ⅱ!K97</f>
        <v>0</v>
      </c>
    </row>
    <row r="99" spans="2:15" x14ac:dyDescent="0.15">
      <c r="B99" s="205" t="s">
        <v>285</v>
      </c>
      <c r="C99" s="196" t="s">
        <v>478</v>
      </c>
      <c r="D99" s="197">
        <f>⑨計算域Ⅱ!R48</f>
        <v>0</v>
      </c>
      <c r="E99" s="198">
        <f>⑨計算域Ⅱ!S48</f>
        <v>0</v>
      </c>
      <c r="F99" s="198">
        <f>⑨計算域Ⅱ!T48</f>
        <v>0</v>
      </c>
      <c r="G99" s="198">
        <f>⑨計算域Ⅱ!U48</f>
        <v>0</v>
      </c>
      <c r="H99" s="198">
        <f>⑨計算域Ⅱ!H98</f>
        <v>0</v>
      </c>
      <c r="I99" s="199">
        <f>⑨計算域Ⅱ!I98</f>
        <v>0</v>
      </c>
      <c r="J99" s="197">
        <f>⑨計算域Ⅱ!V48</f>
        <v>0</v>
      </c>
      <c r="K99" s="198">
        <f>⑨計算域Ⅱ!W48</f>
        <v>0</v>
      </c>
      <c r="L99" s="198">
        <f>⑨計算域Ⅱ!X48</f>
        <v>0</v>
      </c>
      <c r="M99" s="198">
        <f>⑨計算域Ⅱ!Y48</f>
        <v>0</v>
      </c>
      <c r="N99" s="198">
        <f>⑨計算域Ⅱ!J98</f>
        <v>0</v>
      </c>
      <c r="O99" s="198">
        <f>⑨計算域Ⅱ!K98</f>
        <v>0</v>
      </c>
    </row>
    <row r="100" spans="2:15" x14ac:dyDescent="0.15">
      <c r="B100" s="204" t="s">
        <v>291</v>
      </c>
      <c r="C100" s="191" t="s">
        <v>422</v>
      </c>
      <c r="D100" s="192">
        <f>⑨計算域Ⅱ!R49</f>
        <v>0</v>
      </c>
      <c r="E100" s="193">
        <f>⑨計算域Ⅱ!S49</f>
        <v>0</v>
      </c>
      <c r="F100" s="193">
        <f>⑨計算域Ⅱ!T49</f>
        <v>0</v>
      </c>
      <c r="G100" s="193">
        <f>⑨計算域Ⅱ!U49</f>
        <v>0</v>
      </c>
      <c r="H100" s="193">
        <f>⑨計算域Ⅱ!H99</f>
        <v>0</v>
      </c>
      <c r="I100" s="194">
        <f>⑨計算域Ⅱ!I99</f>
        <v>0</v>
      </c>
      <c r="J100" s="192">
        <f>⑨計算域Ⅱ!V49</f>
        <v>0</v>
      </c>
      <c r="K100" s="193">
        <f>⑨計算域Ⅱ!W49</f>
        <v>0</v>
      </c>
      <c r="L100" s="193">
        <f>⑨計算域Ⅱ!X49</f>
        <v>0</v>
      </c>
      <c r="M100" s="193">
        <f>⑨計算域Ⅱ!Y49</f>
        <v>0</v>
      </c>
      <c r="N100" s="193">
        <f>⑨計算域Ⅱ!J99</f>
        <v>0</v>
      </c>
      <c r="O100" s="193">
        <f>⑨計算域Ⅱ!K99</f>
        <v>0</v>
      </c>
    </row>
    <row r="101" spans="2:15" x14ac:dyDescent="0.15">
      <c r="B101" s="205" t="s">
        <v>292</v>
      </c>
      <c r="C101" s="200" t="s">
        <v>423</v>
      </c>
      <c r="D101" s="201">
        <f>⑨計算域Ⅱ!R50</f>
        <v>0</v>
      </c>
      <c r="E101" s="202">
        <f>⑨計算域Ⅱ!S50</f>
        <v>0</v>
      </c>
      <c r="F101" s="202">
        <f>⑨計算域Ⅱ!T50</f>
        <v>0</v>
      </c>
      <c r="G101" s="202">
        <f>⑨計算域Ⅱ!U50</f>
        <v>0</v>
      </c>
      <c r="H101" s="202">
        <f>⑨計算域Ⅱ!H100</f>
        <v>0</v>
      </c>
      <c r="I101" s="203">
        <f>⑨計算域Ⅱ!I100</f>
        <v>0</v>
      </c>
      <c r="J101" s="201">
        <f>⑨計算域Ⅱ!V50</f>
        <v>0</v>
      </c>
      <c r="K101" s="202">
        <f>⑨計算域Ⅱ!W50</f>
        <v>0</v>
      </c>
      <c r="L101" s="202">
        <f>⑨計算域Ⅱ!X50</f>
        <v>0</v>
      </c>
      <c r="M101" s="202">
        <f>⑨計算域Ⅱ!Y50</f>
        <v>0</v>
      </c>
      <c r="N101" s="202">
        <f>⑨計算域Ⅱ!J100</f>
        <v>0</v>
      </c>
      <c r="O101" s="202">
        <f>⑨計算域Ⅱ!K100</f>
        <v>0</v>
      </c>
    </row>
    <row r="102" spans="2:15" ht="18" customHeight="1" x14ac:dyDescent="0.15">
      <c r="B102" s="630" t="s">
        <v>155</v>
      </c>
      <c r="C102" s="631"/>
      <c r="D102" s="44">
        <f t="shared" ref="D102:O102" si="1">SUM(D60:D101)</f>
        <v>0</v>
      </c>
      <c r="E102" s="45">
        <f t="shared" si="1"/>
        <v>0</v>
      </c>
      <c r="F102" s="45">
        <f t="shared" si="1"/>
        <v>0</v>
      </c>
      <c r="G102" s="45">
        <f t="shared" si="1"/>
        <v>0</v>
      </c>
      <c r="H102" s="45">
        <f t="shared" si="1"/>
        <v>0</v>
      </c>
      <c r="I102" s="46">
        <f t="shared" si="1"/>
        <v>0</v>
      </c>
      <c r="J102" s="44">
        <f t="shared" si="1"/>
        <v>0</v>
      </c>
      <c r="K102" s="45">
        <f t="shared" si="1"/>
        <v>0</v>
      </c>
      <c r="L102" s="45">
        <f t="shared" si="1"/>
        <v>0</v>
      </c>
      <c r="M102" s="45">
        <f t="shared" si="1"/>
        <v>0</v>
      </c>
      <c r="N102" s="45">
        <f t="shared" si="1"/>
        <v>0</v>
      </c>
      <c r="O102" s="45">
        <f t="shared" si="1"/>
        <v>0</v>
      </c>
    </row>
  </sheetData>
  <sheetProtection sheet="1" objects="1" scenarios="1"/>
  <mergeCells count="32">
    <mergeCell ref="H55:H59"/>
    <mergeCell ref="O55:O59"/>
    <mergeCell ref="M58:M59"/>
    <mergeCell ref="K7:K9"/>
    <mergeCell ref="M8:M9"/>
    <mergeCell ref="N5:N9"/>
    <mergeCell ref="N55:N59"/>
    <mergeCell ref="L57:L59"/>
    <mergeCell ref="B52:C52"/>
    <mergeCell ref="B4:C9"/>
    <mergeCell ref="B54:C59"/>
    <mergeCell ref="G8:G9"/>
    <mergeCell ref="E7:E9"/>
    <mergeCell ref="D5:D9"/>
    <mergeCell ref="D55:D59"/>
    <mergeCell ref="E57:E59"/>
    <mergeCell ref="B102:C102"/>
    <mergeCell ref="K57:K59"/>
    <mergeCell ref="G58:G59"/>
    <mergeCell ref="F57:F59"/>
    <mergeCell ref="D4:I4"/>
    <mergeCell ref="I55:I59"/>
    <mergeCell ref="J4:O4"/>
    <mergeCell ref="D54:I54"/>
    <mergeCell ref="J54:O54"/>
    <mergeCell ref="H5:H9"/>
    <mergeCell ref="I5:I9"/>
    <mergeCell ref="J5:J9"/>
    <mergeCell ref="O5:O9"/>
    <mergeCell ref="F7:F9"/>
    <mergeCell ref="L7:L9"/>
    <mergeCell ref="J55:J59"/>
  </mergeCells>
  <phoneticPr fontId="2"/>
  <pageMargins left="0.98425196850393704" right="0" top="0.39370078740157483" bottom="0" header="0.51181102362204722" footer="0.51181102362204722"/>
  <pageSetup paperSize="9" scale="53" orientation="portrait" cellComments="asDisplayed" r:id="rId1"/>
  <headerFooter alignWithMargins="0"/>
  <ignoredErrors>
    <ignoredError sqref="B10:B46 B60:B96 B97 B47:B51 B98:B101"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3F59F0-FBA3-469A-9E4E-BAEBA02654BD}">
  <sheetPr>
    <tabColor rgb="FF0066FF"/>
  </sheetPr>
  <dimension ref="B2:U100"/>
  <sheetViews>
    <sheetView workbookViewId="0"/>
  </sheetViews>
  <sheetFormatPr defaultColWidth="10" defaultRowHeight="13.5" x14ac:dyDescent="0.15"/>
  <cols>
    <col min="1" max="1" width="3.875" style="405" customWidth="1"/>
    <col min="2" max="2" width="9" style="405" customWidth="1"/>
    <col min="3" max="9" width="10" style="405"/>
    <col min="10" max="10" width="5.375" style="405" customWidth="1"/>
    <col min="11" max="19" width="10" style="405"/>
    <col min="20" max="20" width="11.125" style="405" customWidth="1"/>
    <col min="21" max="21" width="7.25" style="405" customWidth="1"/>
    <col min="22" max="16384" width="10" style="405"/>
  </cols>
  <sheetData>
    <row r="2" spans="2:21" ht="14.25" x14ac:dyDescent="0.15">
      <c r="B2" s="36" t="s">
        <v>472</v>
      </c>
    </row>
    <row r="5" spans="2:21" ht="30.75" customHeight="1" x14ac:dyDescent="0.15">
      <c r="B5" s="668"/>
      <c r="C5" s="668"/>
      <c r="D5" s="668"/>
      <c r="E5" s="668"/>
    </row>
    <row r="6" spans="2:21" x14ac:dyDescent="0.15">
      <c r="K6" s="406"/>
      <c r="L6" s="406"/>
      <c r="M6" s="406"/>
      <c r="N6" s="406"/>
      <c r="O6" s="406"/>
      <c r="P6" s="406"/>
      <c r="Q6" s="406"/>
      <c r="R6" s="406"/>
      <c r="S6" s="406"/>
      <c r="U6" s="406"/>
    </row>
    <row r="7" spans="2:21" x14ac:dyDescent="0.15">
      <c r="B7" s="406"/>
      <c r="C7" s="406"/>
      <c r="D7" s="406"/>
      <c r="E7" s="406"/>
      <c r="F7" s="406"/>
      <c r="G7" s="406"/>
      <c r="H7" s="406"/>
      <c r="I7" s="406"/>
      <c r="K7" s="406"/>
      <c r="L7" s="406"/>
      <c r="M7" s="406"/>
      <c r="N7" s="406"/>
      <c r="O7" s="406"/>
      <c r="P7" s="406"/>
      <c r="Q7" s="406"/>
      <c r="R7" s="406"/>
      <c r="S7" s="406"/>
      <c r="T7" s="406"/>
      <c r="U7" s="406"/>
    </row>
    <row r="8" spans="2:21" x14ac:dyDescent="0.15">
      <c r="B8" s="406"/>
      <c r="C8" s="406"/>
      <c r="D8" s="406"/>
      <c r="E8" s="406"/>
      <c r="F8" s="406"/>
      <c r="H8" s="407" t="s">
        <v>427</v>
      </c>
      <c r="I8" s="406"/>
      <c r="K8" s="406"/>
      <c r="L8" s="406"/>
      <c r="M8" s="406"/>
      <c r="N8" s="406"/>
      <c r="O8" s="406"/>
      <c r="P8" s="406"/>
      <c r="Q8" s="406"/>
      <c r="R8" s="406"/>
      <c r="S8" s="406"/>
      <c r="T8" s="406" t="s">
        <v>477</v>
      </c>
      <c r="U8" s="406"/>
    </row>
    <row r="9" spans="2:21" x14ac:dyDescent="0.15">
      <c r="B9" s="406"/>
      <c r="C9" s="406"/>
      <c r="D9" s="406"/>
      <c r="E9" s="406"/>
      <c r="F9" s="406"/>
      <c r="G9" s="406"/>
      <c r="H9" s="406"/>
      <c r="I9" s="406"/>
      <c r="K9" s="406"/>
      <c r="L9" s="406"/>
      <c r="M9" s="406"/>
      <c r="N9" s="406"/>
      <c r="O9" s="406"/>
      <c r="P9" s="406"/>
      <c r="Q9" s="406"/>
      <c r="R9" s="406"/>
      <c r="S9" s="406"/>
      <c r="T9" s="406"/>
      <c r="U9" s="406"/>
    </row>
    <row r="10" spans="2:21" x14ac:dyDescent="0.15">
      <c r="B10" s="406"/>
      <c r="C10" s="406"/>
      <c r="D10" s="406"/>
      <c r="E10" s="406"/>
      <c r="F10" s="406"/>
      <c r="G10" s="406"/>
      <c r="H10" s="406"/>
      <c r="I10" s="406"/>
      <c r="K10" s="406"/>
      <c r="L10" s="406"/>
      <c r="M10" s="406"/>
      <c r="N10" s="406"/>
      <c r="O10" s="406"/>
      <c r="P10" s="406"/>
      <c r="Q10" s="406"/>
      <c r="R10" s="406"/>
      <c r="S10" s="406"/>
      <c r="T10" s="406"/>
      <c r="U10" s="406"/>
    </row>
    <row r="11" spans="2:21" ht="13.5" customHeight="1" x14ac:dyDescent="0.15">
      <c r="B11" s="406"/>
      <c r="C11" s="406"/>
      <c r="D11" s="406"/>
      <c r="E11" s="406"/>
      <c r="F11" s="406"/>
      <c r="G11" s="406"/>
      <c r="H11" s="406"/>
      <c r="I11" s="406"/>
      <c r="K11" s="406"/>
      <c r="L11" s="406"/>
      <c r="M11" s="406"/>
      <c r="N11" s="406"/>
      <c r="O11" s="406"/>
      <c r="P11" s="406"/>
      <c r="Q11" s="406"/>
      <c r="R11" s="406"/>
      <c r="S11" s="406"/>
      <c r="T11" s="406"/>
      <c r="U11" s="406"/>
    </row>
    <row r="12" spans="2:21" x14ac:dyDescent="0.15">
      <c r="B12" s="406"/>
      <c r="C12" s="406"/>
      <c r="D12" s="406"/>
      <c r="E12" s="406"/>
      <c r="F12" s="406"/>
      <c r="G12" s="406"/>
      <c r="H12" s="406"/>
      <c r="I12" s="406"/>
      <c r="K12" s="406"/>
      <c r="L12" s="406"/>
      <c r="M12" s="406"/>
      <c r="N12" s="406"/>
      <c r="O12" s="406"/>
      <c r="P12" s="406"/>
      <c r="Q12" s="406"/>
      <c r="R12" s="406"/>
      <c r="S12" s="406"/>
      <c r="T12" s="406"/>
      <c r="U12" s="406"/>
    </row>
    <row r="13" spans="2:21" x14ac:dyDescent="0.15">
      <c r="B13" s="406"/>
      <c r="C13" s="406"/>
      <c r="D13" s="406"/>
      <c r="E13" s="406"/>
      <c r="F13" s="406"/>
      <c r="G13" s="406"/>
      <c r="H13" s="406"/>
      <c r="I13" s="406"/>
      <c r="K13" s="406"/>
      <c r="L13" s="406"/>
      <c r="M13" s="406"/>
      <c r="N13" s="406"/>
      <c r="O13" s="406"/>
      <c r="P13" s="406"/>
      <c r="Q13" s="406"/>
      <c r="R13" s="406"/>
      <c r="S13" s="406"/>
      <c r="T13" s="406"/>
      <c r="U13" s="406"/>
    </row>
    <row r="14" spans="2:21" x14ac:dyDescent="0.15">
      <c r="B14" s="406"/>
      <c r="C14" s="406"/>
      <c r="D14" s="406"/>
      <c r="E14" s="406"/>
      <c r="F14" s="406"/>
      <c r="G14" s="406"/>
      <c r="H14" s="406"/>
      <c r="I14" s="406"/>
      <c r="K14" s="406"/>
      <c r="L14" s="406"/>
      <c r="M14" s="406"/>
      <c r="N14" s="406"/>
      <c r="O14" s="406"/>
      <c r="P14" s="406"/>
      <c r="Q14" s="406"/>
      <c r="R14" s="406"/>
      <c r="S14" s="406"/>
      <c r="T14" s="406"/>
      <c r="U14" s="406"/>
    </row>
    <row r="15" spans="2:21" x14ac:dyDescent="0.15">
      <c r="B15" s="406"/>
      <c r="C15" s="406"/>
      <c r="D15" s="406"/>
      <c r="E15" s="406"/>
      <c r="F15" s="406"/>
      <c r="G15" s="406"/>
      <c r="H15" s="406"/>
      <c r="I15" s="406"/>
      <c r="K15" s="406"/>
      <c r="L15" s="406"/>
      <c r="M15" s="406"/>
      <c r="N15" s="406"/>
      <c r="O15" s="406"/>
      <c r="P15" s="406"/>
      <c r="Q15" s="406"/>
      <c r="R15" s="406"/>
      <c r="S15" s="406"/>
      <c r="T15" s="406"/>
      <c r="U15" s="406"/>
    </row>
    <row r="16" spans="2:21" x14ac:dyDescent="0.15">
      <c r="B16" s="406"/>
      <c r="C16" s="406"/>
      <c r="D16" s="406"/>
      <c r="E16" s="406"/>
      <c r="F16" s="406"/>
      <c r="G16" s="406"/>
      <c r="H16" s="406"/>
      <c r="I16" s="406"/>
      <c r="K16" s="406"/>
      <c r="L16" s="406"/>
      <c r="M16" s="406"/>
      <c r="N16" s="406"/>
      <c r="O16" s="406"/>
      <c r="P16" s="406"/>
      <c r="Q16" s="406"/>
      <c r="R16" s="406"/>
      <c r="S16" s="406"/>
      <c r="T16" s="406"/>
      <c r="U16" s="406"/>
    </row>
    <row r="17" spans="2:21" x14ac:dyDescent="0.15">
      <c r="B17" s="406"/>
      <c r="C17" s="406"/>
      <c r="D17" s="406"/>
      <c r="E17" s="406"/>
      <c r="F17" s="406"/>
      <c r="G17" s="406"/>
      <c r="H17" s="406"/>
      <c r="I17" s="406"/>
      <c r="K17" s="406"/>
      <c r="L17" s="406"/>
      <c r="M17" s="406"/>
      <c r="N17" s="406"/>
      <c r="O17" s="406"/>
      <c r="P17" s="406"/>
      <c r="Q17" s="406"/>
      <c r="R17" s="406"/>
      <c r="S17" s="406"/>
      <c r="T17" s="406"/>
      <c r="U17" s="406"/>
    </row>
    <row r="18" spans="2:21" x14ac:dyDescent="0.15">
      <c r="B18" s="406"/>
      <c r="C18" s="406"/>
      <c r="D18" s="406"/>
      <c r="E18" s="406"/>
      <c r="F18" s="406"/>
      <c r="G18" s="406"/>
      <c r="H18" s="406"/>
      <c r="I18" s="406"/>
      <c r="K18" s="406"/>
      <c r="L18" s="406"/>
      <c r="M18" s="406"/>
      <c r="N18" s="406"/>
      <c r="O18" s="406"/>
      <c r="P18" s="406"/>
      <c r="Q18" s="406"/>
      <c r="R18" s="406"/>
      <c r="S18" s="406"/>
      <c r="T18" s="406"/>
      <c r="U18" s="406"/>
    </row>
    <row r="19" spans="2:21" x14ac:dyDescent="0.15">
      <c r="B19" s="406"/>
      <c r="C19" s="406"/>
      <c r="D19" s="406"/>
      <c r="E19" s="406"/>
      <c r="F19" s="406"/>
      <c r="G19" s="406"/>
      <c r="H19" s="406"/>
      <c r="I19" s="406"/>
      <c r="K19" s="406"/>
      <c r="L19" s="406"/>
      <c r="M19" s="406"/>
      <c r="N19" s="406"/>
      <c r="O19" s="406"/>
      <c r="P19" s="406"/>
      <c r="Q19" s="406"/>
      <c r="R19" s="406"/>
      <c r="S19" s="406"/>
      <c r="T19" s="406"/>
      <c r="U19" s="406"/>
    </row>
    <row r="20" spans="2:21" x14ac:dyDescent="0.15">
      <c r="B20" s="406"/>
      <c r="C20" s="406"/>
      <c r="D20" s="406"/>
      <c r="E20" s="406"/>
      <c r="F20" s="406"/>
      <c r="G20" s="406"/>
      <c r="H20" s="406"/>
      <c r="I20" s="406"/>
      <c r="K20" s="406"/>
      <c r="L20" s="406"/>
      <c r="M20" s="406"/>
      <c r="N20" s="406"/>
      <c r="O20" s="406"/>
      <c r="P20" s="406"/>
      <c r="Q20" s="406"/>
      <c r="R20" s="406"/>
      <c r="S20" s="406"/>
      <c r="T20" s="406"/>
      <c r="U20" s="406"/>
    </row>
    <row r="21" spans="2:21" x14ac:dyDescent="0.15">
      <c r="B21" s="406"/>
      <c r="C21" s="406"/>
      <c r="D21" s="406"/>
      <c r="E21" s="406"/>
      <c r="F21" s="406"/>
      <c r="G21" s="406"/>
      <c r="H21" s="406"/>
      <c r="I21" s="406"/>
      <c r="K21" s="406"/>
      <c r="L21" s="406"/>
      <c r="M21" s="406"/>
      <c r="N21" s="406"/>
      <c r="O21" s="406"/>
      <c r="P21" s="406"/>
      <c r="Q21" s="406"/>
      <c r="R21" s="406"/>
      <c r="S21" s="406"/>
      <c r="T21" s="406"/>
      <c r="U21" s="406"/>
    </row>
    <row r="22" spans="2:21" x14ac:dyDescent="0.15">
      <c r="B22" s="406"/>
      <c r="C22" s="406"/>
      <c r="D22" s="406"/>
      <c r="E22" s="406"/>
      <c r="F22" s="406"/>
      <c r="G22" s="406"/>
      <c r="H22" s="406"/>
      <c r="I22" s="406"/>
      <c r="K22" s="406"/>
      <c r="L22" s="406"/>
      <c r="M22" s="406"/>
      <c r="N22" s="406"/>
      <c r="O22" s="406"/>
      <c r="P22" s="406"/>
      <c r="Q22" s="406"/>
      <c r="R22" s="406"/>
      <c r="S22" s="406"/>
      <c r="T22" s="406"/>
      <c r="U22" s="406"/>
    </row>
    <row r="23" spans="2:21" x14ac:dyDescent="0.15">
      <c r="B23" s="406"/>
      <c r="C23" s="406"/>
      <c r="D23" s="406"/>
      <c r="E23" s="406"/>
      <c r="F23" s="406"/>
      <c r="G23" s="406"/>
      <c r="H23" s="406"/>
      <c r="I23" s="406"/>
      <c r="K23" s="406"/>
      <c r="L23" s="406"/>
      <c r="M23" s="406"/>
      <c r="N23" s="406"/>
      <c r="O23" s="406"/>
      <c r="P23" s="406"/>
      <c r="Q23" s="406"/>
      <c r="R23" s="406"/>
      <c r="S23" s="406"/>
      <c r="T23" s="406"/>
      <c r="U23" s="406"/>
    </row>
    <row r="24" spans="2:21" x14ac:dyDescent="0.15">
      <c r="B24" s="406"/>
      <c r="C24" s="406"/>
      <c r="D24" s="406"/>
      <c r="E24" s="406"/>
      <c r="F24" s="406"/>
      <c r="G24" s="406"/>
      <c r="H24" s="406"/>
      <c r="I24" s="406"/>
      <c r="K24" s="406"/>
      <c r="L24" s="406"/>
      <c r="M24" s="406"/>
      <c r="N24" s="406"/>
      <c r="O24" s="406"/>
      <c r="P24" s="406"/>
      <c r="Q24" s="406"/>
      <c r="R24" s="406"/>
      <c r="S24" s="406"/>
      <c r="T24" s="406"/>
      <c r="U24" s="406"/>
    </row>
    <row r="25" spans="2:21" x14ac:dyDescent="0.15">
      <c r="B25" s="406"/>
      <c r="C25" s="406"/>
      <c r="D25" s="406"/>
      <c r="E25" s="406"/>
      <c r="F25" s="406"/>
      <c r="G25" s="406"/>
      <c r="H25" s="406"/>
      <c r="I25" s="406"/>
      <c r="K25" s="406"/>
      <c r="L25" s="406"/>
      <c r="M25" s="406"/>
      <c r="N25" s="406"/>
      <c r="O25" s="406"/>
      <c r="P25" s="406"/>
      <c r="Q25" s="406"/>
      <c r="R25" s="406"/>
      <c r="S25" s="406"/>
      <c r="T25" s="406"/>
      <c r="U25" s="406"/>
    </row>
    <row r="26" spans="2:21" x14ac:dyDescent="0.15">
      <c r="B26" s="406"/>
      <c r="C26" s="406"/>
      <c r="D26" s="406"/>
      <c r="E26" s="406"/>
      <c r="F26" s="406"/>
      <c r="G26" s="406"/>
      <c r="H26" s="406"/>
      <c r="I26" s="406"/>
      <c r="K26" s="406"/>
      <c r="L26" s="406"/>
      <c r="M26" s="406"/>
      <c r="N26" s="406"/>
      <c r="O26" s="406"/>
      <c r="P26" s="406"/>
      <c r="Q26" s="406"/>
      <c r="R26" s="406"/>
      <c r="S26" s="406"/>
      <c r="T26" s="406"/>
      <c r="U26" s="406"/>
    </row>
    <row r="27" spans="2:21" x14ac:dyDescent="0.15">
      <c r="B27" s="406"/>
      <c r="C27" s="406"/>
      <c r="D27" s="406"/>
      <c r="E27" s="406"/>
      <c r="F27" s="406"/>
      <c r="G27" s="406"/>
      <c r="H27" s="406"/>
      <c r="I27" s="406"/>
      <c r="K27" s="406"/>
      <c r="L27" s="406"/>
      <c r="M27" s="406"/>
      <c r="N27" s="406"/>
      <c r="O27" s="406"/>
      <c r="P27" s="406"/>
      <c r="Q27" s="406"/>
      <c r="R27" s="406"/>
      <c r="S27" s="406"/>
      <c r="T27" s="406"/>
      <c r="U27" s="406"/>
    </row>
    <row r="28" spans="2:21" x14ac:dyDescent="0.15">
      <c r="B28" s="406"/>
      <c r="C28" s="406"/>
      <c r="D28" s="406"/>
      <c r="E28" s="406"/>
      <c r="F28" s="406"/>
      <c r="G28" s="406"/>
      <c r="H28" s="406"/>
      <c r="I28" s="406"/>
      <c r="K28" s="406"/>
      <c r="L28" s="406"/>
      <c r="M28" s="406"/>
      <c r="N28" s="406"/>
      <c r="O28" s="406"/>
      <c r="P28" s="406"/>
      <c r="Q28" s="406"/>
      <c r="R28" s="406"/>
      <c r="S28" s="406"/>
      <c r="T28" s="406"/>
      <c r="U28" s="406"/>
    </row>
    <row r="29" spans="2:21" x14ac:dyDescent="0.15">
      <c r="K29" s="406"/>
      <c r="L29" s="406"/>
      <c r="M29" s="406"/>
      <c r="N29" s="406"/>
      <c r="O29" s="406"/>
      <c r="P29" s="406"/>
      <c r="Q29" s="406"/>
      <c r="R29" s="406"/>
      <c r="S29" s="406"/>
      <c r="T29" s="406"/>
      <c r="U29" s="406"/>
    </row>
    <row r="30" spans="2:21" x14ac:dyDescent="0.15">
      <c r="B30" s="406"/>
      <c r="C30" s="406"/>
      <c r="D30" s="406"/>
      <c r="E30" s="406"/>
      <c r="F30" s="406"/>
      <c r="G30" s="406"/>
      <c r="H30" s="406"/>
      <c r="I30" s="406"/>
      <c r="K30" s="406"/>
      <c r="L30" s="406"/>
      <c r="M30" s="406"/>
      <c r="N30" s="406"/>
      <c r="O30" s="406"/>
      <c r="P30" s="406"/>
      <c r="Q30" s="406"/>
      <c r="R30" s="406"/>
      <c r="S30" s="406"/>
      <c r="T30" s="406"/>
      <c r="U30" s="406"/>
    </row>
    <row r="31" spans="2:21" x14ac:dyDescent="0.15">
      <c r="B31" s="406"/>
      <c r="C31" s="406"/>
      <c r="D31" s="406"/>
      <c r="E31" s="406"/>
      <c r="F31" s="406"/>
      <c r="G31" s="406"/>
      <c r="H31" s="407" t="s">
        <v>427</v>
      </c>
      <c r="I31" s="406"/>
      <c r="K31" s="406"/>
      <c r="L31" s="406"/>
      <c r="M31" s="406"/>
      <c r="N31" s="406"/>
      <c r="O31" s="406"/>
      <c r="P31" s="406"/>
      <c r="Q31" s="406"/>
      <c r="R31" s="406"/>
      <c r="S31" s="406"/>
      <c r="T31" s="406"/>
      <c r="U31" s="406"/>
    </row>
    <row r="32" spans="2:21" x14ac:dyDescent="0.15">
      <c r="B32" s="406"/>
      <c r="C32" s="406"/>
      <c r="D32" s="406"/>
      <c r="E32" s="406"/>
      <c r="F32" s="406"/>
      <c r="G32" s="406"/>
      <c r="H32" s="406"/>
      <c r="I32" s="406"/>
      <c r="K32" s="406"/>
      <c r="L32" s="406"/>
      <c r="M32" s="406"/>
      <c r="N32" s="406"/>
      <c r="O32" s="406"/>
      <c r="P32" s="406"/>
      <c r="Q32" s="406"/>
      <c r="R32" s="406"/>
      <c r="S32" s="406"/>
      <c r="T32" s="406"/>
      <c r="U32" s="406"/>
    </row>
    <row r="33" spans="2:21" x14ac:dyDescent="0.15">
      <c r="B33" s="406"/>
      <c r="C33" s="406"/>
      <c r="D33" s="406"/>
      <c r="E33" s="406"/>
      <c r="F33" s="406"/>
      <c r="G33" s="406"/>
      <c r="H33" s="406"/>
      <c r="I33" s="406"/>
      <c r="K33" s="406"/>
      <c r="L33" s="406"/>
      <c r="M33" s="406"/>
      <c r="N33" s="406"/>
      <c r="O33" s="406"/>
      <c r="P33" s="406"/>
      <c r="Q33" s="406"/>
      <c r="R33" s="406"/>
      <c r="S33" s="406"/>
      <c r="T33" s="406"/>
      <c r="U33" s="406"/>
    </row>
    <row r="34" spans="2:21" x14ac:dyDescent="0.15">
      <c r="B34" s="406"/>
      <c r="C34" s="406"/>
      <c r="D34" s="406"/>
      <c r="E34" s="406"/>
      <c r="F34" s="406"/>
      <c r="G34" s="406"/>
      <c r="H34" s="406"/>
      <c r="I34" s="406"/>
      <c r="K34" s="406"/>
      <c r="L34" s="406"/>
      <c r="M34" s="406"/>
      <c r="N34" s="406"/>
      <c r="O34" s="406"/>
      <c r="P34" s="406"/>
      <c r="Q34" s="406"/>
      <c r="R34" s="406"/>
      <c r="S34" s="406"/>
      <c r="T34" s="406"/>
      <c r="U34" s="406"/>
    </row>
    <row r="35" spans="2:21" x14ac:dyDescent="0.15">
      <c r="B35" s="406"/>
      <c r="C35" s="406"/>
      <c r="D35" s="406"/>
      <c r="E35" s="406"/>
      <c r="F35" s="406"/>
      <c r="G35" s="406"/>
      <c r="H35" s="406"/>
      <c r="I35" s="406"/>
      <c r="K35" s="406"/>
      <c r="L35" s="406"/>
      <c r="M35" s="406"/>
      <c r="N35" s="406"/>
      <c r="O35" s="406"/>
      <c r="P35" s="406"/>
      <c r="Q35" s="406"/>
      <c r="R35" s="406"/>
      <c r="S35" s="406"/>
      <c r="T35" s="406"/>
      <c r="U35" s="406"/>
    </row>
    <row r="36" spans="2:21" x14ac:dyDescent="0.15">
      <c r="B36" s="406"/>
      <c r="C36" s="406"/>
      <c r="D36" s="406"/>
      <c r="E36" s="406"/>
      <c r="F36" s="406"/>
      <c r="G36" s="406"/>
      <c r="H36" s="406"/>
      <c r="I36" s="406"/>
      <c r="K36" s="406"/>
      <c r="L36" s="406"/>
      <c r="M36" s="406"/>
      <c r="N36" s="406"/>
      <c r="O36" s="406"/>
      <c r="P36" s="406"/>
      <c r="Q36" s="406"/>
      <c r="R36" s="406"/>
      <c r="S36" s="406"/>
      <c r="T36" s="406"/>
      <c r="U36" s="406"/>
    </row>
    <row r="37" spans="2:21" x14ac:dyDescent="0.15">
      <c r="B37" s="406"/>
      <c r="C37" s="406"/>
      <c r="D37" s="406"/>
      <c r="E37" s="406"/>
      <c r="F37" s="406"/>
      <c r="G37" s="406"/>
      <c r="H37" s="406"/>
      <c r="I37" s="406"/>
      <c r="K37" s="406"/>
      <c r="L37" s="406"/>
      <c r="M37" s="406"/>
      <c r="N37" s="406"/>
      <c r="O37" s="406"/>
      <c r="P37" s="406"/>
      <c r="Q37" s="406"/>
      <c r="R37" s="406"/>
      <c r="S37" s="406"/>
      <c r="T37" s="406"/>
      <c r="U37" s="406"/>
    </row>
    <row r="38" spans="2:21" x14ac:dyDescent="0.15">
      <c r="B38" s="406"/>
      <c r="C38" s="406"/>
      <c r="D38" s="406"/>
      <c r="E38" s="406"/>
      <c r="F38" s="406"/>
      <c r="G38" s="406"/>
      <c r="H38" s="406"/>
      <c r="I38" s="406"/>
      <c r="K38" s="406"/>
      <c r="L38" s="406"/>
      <c r="M38" s="406"/>
      <c r="N38" s="406"/>
      <c r="O38" s="406"/>
      <c r="P38" s="406"/>
      <c r="Q38" s="406"/>
      <c r="R38" s="406"/>
      <c r="S38" s="406"/>
      <c r="T38" s="406"/>
      <c r="U38" s="406"/>
    </row>
    <row r="39" spans="2:21" x14ac:dyDescent="0.15">
      <c r="B39" s="406"/>
      <c r="C39" s="406"/>
      <c r="D39" s="406"/>
      <c r="E39" s="406"/>
      <c r="F39" s="406"/>
      <c r="G39" s="406"/>
      <c r="H39" s="406"/>
      <c r="I39" s="406"/>
      <c r="K39" s="406"/>
      <c r="L39" s="406"/>
      <c r="M39" s="406"/>
      <c r="N39" s="406"/>
      <c r="O39" s="406"/>
      <c r="P39" s="406"/>
      <c r="Q39" s="406"/>
      <c r="R39" s="406"/>
      <c r="S39" s="406"/>
      <c r="T39" s="406"/>
      <c r="U39" s="406"/>
    </row>
    <row r="40" spans="2:21" x14ac:dyDescent="0.15">
      <c r="B40" s="406"/>
      <c r="C40" s="406"/>
      <c r="D40" s="406"/>
      <c r="E40" s="406"/>
      <c r="F40" s="406"/>
      <c r="G40" s="406"/>
      <c r="H40" s="406"/>
      <c r="I40" s="406"/>
      <c r="K40" s="406"/>
      <c r="L40" s="406"/>
      <c r="M40" s="406"/>
      <c r="N40" s="406"/>
      <c r="O40" s="406"/>
      <c r="P40" s="406"/>
      <c r="Q40" s="406"/>
      <c r="R40" s="406"/>
      <c r="S40" s="406"/>
      <c r="T40" s="406"/>
      <c r="U40" s="406"/>
    </row>
    <row r="41" spans="2:21" x14ac:dyDescent="0.15">
      <c r="B41" s="406"/>
      <c r="C41" s="406"/>
      <c r="D41" s="406"/>
      <c r="E41" s="406"/>
      <c r="F41" s="406"/>
      <c r="G41" s="406"/>
      <c r="H41" s="406"/>
      <c r="I41" s="406"/>
      <c r="K41" s="406"/>
      <c r="L41" s="406"/>
      <c r="M41" s="406"/>
      <c r="N41" s="406"/>
      <c r="O41" s="406"/>
      <c r="P41" s="406"/>
      <c r="Q41" s="406"/>
      <c r="R41" s="406"/>
      <c r="S41" s="406"/>
      <c r="T41" s="406"/>
      <c r="U41" s="406"/>
    </row>
    <row r="42" spans="2:21" x14ac:dyDescent="0.15">
      <c r="B42" s="406"/>
      <c r="C42" s="406"/>
      <c r="D42" s="406"/>
      <c r="E42" s="406"/>
      <c r="F42" s="406"/>
      <c r="G42" s="406"/>
      <c r="H42" s="406"/>
      <c r="I42" s="406"/>
      <c r="K42" s="406"/>
      <c r="L42" s="406"/>
      <c r="M42" s="406"/>
      <c r="N42" s="406"/>
      <c r="O42" s="406"/>
      <c r="P42" s="406"/>
      <c r="Q42" s="406"/>
      <c r="R42" s="406"/>
      <c r="S42" s="406"/>
      <c r="T42" s="406"/>
      <c r="U42" s="406"/>
    </row>
    <row r="43" spans="2:21" x14ac:dyDescent="0.15">
      <c r="B43" s="406"/>
      <c r="C43" s="406"/>
      <c r="D43" s="406"/>
      <c r="E43" s="406"/>
      <c r="F43" s="406"/>
      <c r="G43" s="406"/>
      <c r="H43" s="406"/>
      <c r="I43" s="406"/>
      <c r="K43" s="406"/>
      <c r="L43" s="406"/>
      <c r="M43" s="406"/>
      <c r="N43" s="406"/>
      <c r="O43" s="406"/>
      <c r="P43" s="406"/>
      <c r="Q43" s="406"/>
      <c r="R43" s="406"/>
      <c r="S43" s="406"/>
      <c r="T43" s="406"/>
      <c r="U43" s="406"/>
    </row>
    <row r="44" spans="2:21" x14ac:dyDescent="0.15">
      <c r="B44" s="406"/>
      <c r="C44" s="406"/>
      <c r="D44" s="406"/>
      <c r="E44" s="406"/>
      <c r="F44" s="406"/>
      <c r="G44" s="406"/>
      <c r="H44" s="406"/>
      <c r="I44" s="406"/>
      <c r="K44" s="406"/>
      <c r="L44" s="406"/>
      <c r="M44" s="406"/>
      <c r="N44" s="406"/>
      <c r="O44" s="406"/>
      <c r="P44" s="406"/>
      <c r="Q44" s="406"/>
      <c r="R44" s="406"/>
      <c r="S44" s="406"/>
      <c r="T44" s="406"/>
      <c r="U44" s="406"/>
    </row>
    <row r="45" spans="2:21" x14ac:dyDescent="0.15">
      <c r="B45" s="406"/>
      <c r="C45" s="406"/>
      <c r="D45" s="406"/>
      <c r="E45" s="406"/>
      <c r="F45" s="406"/>
      <c r="G45" s="406"/>
      <c r="H45" s="406"/>
      <c r="I45" s="406"/>
      <c r="K45" s="406"/>
      <c r="L45" s="406"/>
      <c r="M45" s="406"/>
      <c r="N45" s="406"/>
      <c r="O45" s="406"/>
      <c r="P45" s="406"/>
      <c r="Q45" s="406"/>
      <c r="R45" s="406"/>
      <c r="S45" s="406"/>
      <c r="T45" s="406"/>
      <c r="U45" s="406"/>
    </row>
    <row r="46" spans="2:21" x14ac:dyDescent="0.15">
      <c r="B46" s="406"/>
      <c r="C46" s="406"/>
      <c r="D46" s="406"/>
      <c r="E46" s="406"/>
      <c r="F46" s="406"/>
      <c r="G46" s="406"/>
      <c r="H46" s="406"/>
      <c r="I46" s="406"/>
      <c r="K46" s="406"/>
      <c r="L46" s="406"/>
      <c r="M46" s="406"/>
      <c r="N46" s="406"/>
      <c r="O46" s="406"/>
      <c r="P46" s="406"/>
      <c r="Q46" s="406"/>
      <c r="R46" s="406"/>
      <c r="S46" s="406"/>
      <c r="T46" s="406"/>
      <c r="U46" s="406"/>
    </row>
    <row r="47" spans="2:21" x14ac:dyDescent="0.15">
      <c r="B47" s="406"/>
      <c r="C47" s="406"/>
      <c r="D47" s="406"/>
      <c r="E47" s="406"/>
      <c r="F47" s="406"/>
      <c r="G47" s="406"/>
      <c r="H47" s="406"/>
      <c r="I47" s="406"/>
      <c r="K47" s="406"/>
      <c r="L47" s="406"/>
      <c r="M47" s="406"/>
      <c r="N47" s="406"/>
      <c r="O47" s="406"/>
      <c r="P47" s="406"/>
      <c r="Q47" s="406"/>
      <c r="R47" s="406"/>
      <c r="S47" s="406"/>
      <c r="T47" s="406"/>
      <c r="U47" s="406"/>
    </row>
    <row r="48" spans="2:21" x14ac:dyDescent="0.15">
      <c r="B48" s="406"/>
      <c r="C48" s="406"/>
      <c r="D48" s="406"/>
      <c r="E48" s="406"/>
      <c r="F48" s="406"/>
      <c r="G48" s="406"/>
      <c r="H48" s="406"/>
      <c r="I48" s="406"/>
      <c r="K48" s="406"/>
      <c r="L48" s="406"/>
      <c r="M48" s="406"/>
      <c r="N48" s="406"/>
      <c r="O48" s="406"/>
      <c r="P48" s="406"/>
      <c r="Q48" s="406"/>
      <c r="R48" s="406"/>
      <c r="S48" s="406"/>
      <c r="T48" s="406"/>
      <c r="U48" s="406"/>
    </row>
    <row r="49" spans="2:21" x14ac:dyDescent="0.15">
      <c r="B49" s="406"/>
      <c r="C49" s="406"/>
      <c r="D49" s="406"/>
      <c r="E49" s="406"/>
      <c r="F49" s="406"/>
      <c r="G49" s="406"/>
      <c r="H49" s="406"/>
      <c r="I49" s="406"/>
      <c r="K49" s="406"/>
      <c r="L49" s="406"/>
      <c r="M49" s="406"/>
      <c r="N49" s="406"/>
      <c r="O49" s="406"/>
      <c r="P49" s="406"/>
      <c r="Q49" s="406"/>
      <c r="R49" s="406"/>
      <c r="S49" s="406"/>
      <c r="T49" s="406"/>
      <c r="U49" s="406"/>
    </row>
    <row r="50" spans="2:21" x14ac:dyDescent="0.15">
      <c r="B50" s="406"/>
      <c r="C50" s="406"/>
      <c r="D50" s="406"/>
      <c r="E50" s="406"/>
      <c r="F50" s="406"/>
      <c r="G50" s="406"/>
      <c r="H50" s="406"/>
      <c r="I50" s="406"/>
      <c r="K50" s="406"/>
      <c r="L50" s="406"/>
      <c r="M50" s="406"/>
      <c r="N50" s="406"/>
      <c r="O50" s="406"/>
      <c r="P50" s="406"/>
      <c r="Q50" s="406"/>
      <c r="R50" s="406"/>
      <c r="S50" s="406"/>
      <c r="T50" s="406"/>
      <c r="U50" s="406"/>
    </row>
    <row r="51" spans="2:21" x14ac:dyDescent="0.15">
      <c r="B51" s="406"/>
      <c r="C51" s="406"/>
      <c r="D51" s="406"/>
      <c r="E51" s="406"/>
      <c r="F51" s="406"/>
      <c r="G51" s="406"/>
      <c r="H51" s="406"/>
      <c r="I51" s="406"/>
      <c r="K51" s="406"/>
      <c r="L51" s="406"/>
      <c r="M51" s="406"/>
      <c r="N51" s="406"/>
      <c r="O51" s="406"/>
      <c r="P51" s="406"/>
      <c r="Q51" s="406"/>
      <c r="R51" s="406"/>
      <c r="S51" s="406"/>
      <c r="T51" s="406"/>
      <c r="U51" s="406"/>
    </row>
    <row r="52" spans="2:21" x14ac:dyDescent="0.15">
      <c r="B52" s="406"/>
      <c r="C52" s="406"/>
      <c r="D52" s="406"/>
      <c r="E52" s="406"/>
      <c r="F52" s="406"/>
      <c r="G52" s="406"/>
      <c r="H52" s="406"/>
      <c r="I52" s="406"/>
      <c r="K52" s="406"/>
      <c r="L52" s="406"/>
      <c r="M52" s="406"/>
      <c r="N52" s="406"/>
      <c r="O52" s="406"/>
      <c r="P52" s="406"/>
      <c r="Q52" s="406"/>
      <c r="R52" s="406"/>
      <c r="S52" s="406"/>
      <c r="T52" s="406"/>
      <c r="U52" s="406"/>
    </row>
    <row r="53" spans="2:21" ht="18" customHeight="1" x14ac:dyDescent="0.15"/>
    <row r="55" spans="2:21" ht="28.5" x14ac:dyDescent="0.15">
      <c r="B55" s="668"/>
      <c r="C55" s="668"/>
      <c r="D55" s="668"/>
      <c r="E55" s="668"/>
    </row>
    <row r="56" spans="2:21" ht="6" customHeight="1" x14ac:dyDescent="0.15"/>
    <row r="57" spans="2:21" ht="6" customHeight="1" x14ac:dyDescent="0.15"/>
    <row r="65" spans="9:20" x14ac:dyDescent="0.15">
      <c r="I65" s="405" t="s">
        <v>476</v>
      </c>
      <c r="T65" s="405" t="s">
        <v>476</v>
      </c>
    </row>
    <row r="100" ht="18" customHeight="1" x14ac:dyDescent="0.15"/>
  </sheetData>
  <sheetProtection sheet="1" objects="1" scenarios="1"/>
  <mergeCells count="2">
    <mergeCell ref="B5:E5"/>
    <mergeCell ref="B55:E55"/>
  </mergeCells>
  <phoneticPr fontId="2"/>
  <printOptions horizontalCentered="1"/>
  <pageMargins left="0.59055118110236227" right="0.59055118110236227" top="0.59055118110236227" bottom="0.59055118110236227" header="0.51181102362204722" footer="0.51181102362204722"/>
  <pageSetup paperSize="9" scale="66" fitToWidth="0" fitToHeight="0" orientation="landscape" cellComments="asDisplayed" r:id="rId1"/>
  <headerFooter alignWithMargins="0"/>
  <rowBreaks count="1" manualBreakCount="1">
    <brk id="55" max="2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B2:M93"/>
  <sheetViews>
    <sheetView workbookViewId="0"/>
  </sheetViews>
  <sheetFormatPr defaultColWidth="9" defaultRowHeight="13.5" x14ac:dyDescent="0.15"/>
  <cols>
    <col min="1" max="2" width="2.625" style="6" customWidth="1"/>
    <col min="3" max="4" width="9" style="6"/>
    <col min="5" max="6" width="7.625" style="6" customWidth="1"/>
    <col min="7" max="8" width="9" style="6"/>
    <col min="9" max="10" width="7.625" style="6" customWidth="1"/>
    <col min="11" max="12" width="9" style="6"/>
    <col min="13" max="13" width="7.625" style="6" customWidth="1"/>
    <col min="14" max="16384" width="9" style="6"/>
  </cols>
  <sheetData>
    <row r="2" spans="2:13" ht="14.25" x14ac:dyDescent="0.15">
      <c r="B2" s="11" t="s">
        <v>166</v>
      </c>
      <c r="C2" s="11"/>
      <c r="D2" s="11"/>
      <c r="E2" s="11"/>
    </row>
    <row r="3" spans="2:13" ht="14.25" thickBot="1" x14ac:dyDescent="0.2">
      <c r="M3" s="9" t="s">
        <v>217</v>
      </c>
    </row>
    <row r="4" spans="2:13" ht="8.1" customHeight="1" x14ac:dyDescent="0.15">
      <c r="B4" s="48"/>
      <c r="C4" s="49"/>
      <c r="D4" s="49"/>
      <c r="E4" s="49"/>
      <c r="F4" s="49"/>
      <c r="G4" s="49"/>
      <c r="H4" s="49"/>
      <c r="I4" s="49"/>
      <c r="J4" s="49"/>
      <c r="K4" s="49"/>
      <c r="L4" s="49"/>
      <c r="M4" s="50"/>
    </row>
    <row r="5" spans="2:13" x14ac:dyDescent="0.15">
      <c r="B5" s="51"/>
      <c r="C5" s="52" t="s">
        <v>356</v>
      </c>
      <c r="D5" s="52"/>
      <c r="E5" s="52"/>
      <c r="F5" s="52"/>
      <c r="G5" s="52"/>
      <c r="H5" s="52"/>
      <c r="I5" s="52"/>
      <c r="J5" s="52"/>
      <c r="K5" s="52"/>
      <c r="L5" s="52"/>
      <c r="M5" s="53"/>
    </row>
    <row r="6" spans="2:13" ht="8.1" customHeight="1" thickBot="1" x14ac:dyDescent="0.2">
      <c r="B6" s="51"/>
      <c r="C6" s="52"/>
      <c r="D6" s="52"/>
      <c r="E6" s="52"/>
      <c r="F6" s="52"/>
      <c r="G6" s="52"/>
      <c r="H6" s="52"/>
      <c r="I6" s="52"/>
      <c r="J6" s="52"/>
      <c r="K6" s="52"/>
      <c r="L6" s="52"/>
      <c r="M6" s="53"/>
    </row>
    <row r="7" spans="2:13" ht="13.5" customHeight="1" x14ac:dyDescent="0.15">
      <c r="B7" s="51"/>
      <c r="C7" s="54"/>
      <c r="D7" s="54"/>
      <c r="E7" s="55"/>
      <c r="F7" s="681" t="s">
        <v>183</v>
      </c>
      <c r="G7" s="682"/>
      <c r="H7" s="682"/>
      <c r="I7" s="683"/>
      <c r="J7" s="56"/>
      <c r="K7" s="54"/>
      <c r="L7" s="54"/>
      <c r="M7" s="53"/>
    </row>
    <row r="8" spans="2:13" x14ac:dyDescent="0.15">
      <c r="B8" s="51"/>
      <c r="C8" s="54"/>
      <c r="D8" s="54"/>
      <c r="E8" s="55"/>
      <c r="F8" s="684"/>
      <c r="G8" s="685"/>
      <c r="H8" s="685"/>
      <c r="I8" s="686"/>
      <c r="J8" s="57"/>
      <c r="K8" s="54"/>
      <c r="L8" s="54"/>
      <c r="M8" s="53"/>
    </row>
    <row r="9" spans="2:13" x14ac:dyDescent="0.15">
      <c r="B9" s="51"/>
      <c r="C9" s="54"/>
      <c r="D9" s="54"/>
      <c r="E9" s="55"/>
      <c r="F9" s="687"/>
      <c r="G9" s="688"/>
      <c r="H9" s="688"/>
      <c r="I9" s="689"/>
      <c r="J9" s="57"/>
      <c r="K9" s="54"/>
      <c r="L9" s="54"/>
      <c r="M9" s="53"/>
    </row>
    <row r="10" spans="2:13" ht="14.25" thickBot="1" x14ac:dyDescent="0.2">
      <c r="B10" s="51"/>
      <c r="C10" s="54"/>
      <c r="D10" s="54"/>
      <c r="E10" s="58"/>
      <c r="F10" s="690">
        <f>③入力!F80</f>
        <v>0</v>
      </c>
      <c r="G10" s="691"/>
      <c r="H10" s="691"/>
      <c r="I10" s="692"/>
      <c r="J10" s="52"/>
      <c r="K10" s="54"/>
      <c r="L10" s="54"/>
      <c r="M10" s="53"/>
    </row>
    <row r="11" spans="2:13" ht="8.1" customHeight="1" thickBot="1" x14ac:dyDescent="0.2">
      <c r="B11" s="59"/>
      <c r="C11" s="60"/>
      <c r="D11" s="60"/>
      <c r="E11" s="60"/>
      <c r="F11" s="60"/>
      <c r="G11" s="60"/>
      <c r="H11" s="60"/>
      <c r="I11" s="60"/>
      <c r="J11" s="60"/>
      <c r="K11" s="60"/>
      <c r="L11" s="60"/>
      <c r="M11" s="61"/>
    </row>
    <row r="12" spans="2:13" ht="5.0999999999999996" customHeight="1" x14ac:dyDescent="0.15">
      <c r="B12" s="8"/>
      <c r="C12" s="8"/>
      <c r="D12" s="8"/>
      <c r="E12" s="8"/>
      <c r="F12" s="8"/>
      <c r="G12" s="8"/>
      <c r="H12" s="8"/>
      <c r="I12" s="8"/>
      <c r="J12" s="8"/>
      <c r="K12" s="8"/>
      <c r="L12" s="8"/>
      <c r="M12" s="8"/>
    </row>
    <row r="13" spans="2:13" x14ac:dyDescent="0.15">
      <c r="B13" s="8"/>
      <c r="C13" s="8"/>
      <c r="D13" s="108"/>
      <c r="E13" s="8"/>
      <c r="F13" s="8"/>
      <c r="G13" s="8"/>
      <c r="H13" s="108" t="s">
        <v>184</v>
      </c>
      <c r="I13" s="8"/>
      <c r="J13" s="8"/>
      <c r="K13" s="8"/>
      <c r="L13" s="8"/>
      <c r="M13" s="8"/>
    </row>
    <row r="14" spans="2:13" x14ac:dyDescent="0.15">
      <c r="B14" s="8"/>
      <c r="C14" s="8"/>
      <c r="E14" s="8"/>
      <c r="F14" s="8"/>
      <c r="G14" s="8"/>
      <c r="H14" s="108" t="s">
        <v>185</v>
      </c>
      <c r="I14" s="8"/>
      <c r="J14" s="8"/>
      <c r="K14" s="8"/>
      <c r="L14" s="8"/>
      <c r="M14" s="8"/>
    </row>
    <row r="15" spans="2:13" ht="5.0999999999999996" customHeight="1" thickBot="1" x14ac:dyDescent="0.2">
      <c r="B15" s="8"/>
      <c r="C15" s="8"/>
      <c r="D15" s="108"/>
      <c r="E15" s="8"/>
      <c r="F15" s="8"/>
      <c r="G15" s="8"/>
      <c r="H15" s="108"/>
      <c r="I15" s="8"/>
      <c r="J15" s="8"/>
      <c r="K15" s="8"/>
      <c r="L15" s="8"/>
      <c r="M15" s="8"/>
    </row>
    <row r="16" spans="2:13" ht="8.1" customHeight="1" x14ac:dyDescent="0.15">
      <c r="B16" s="62"/>
      <c r="C16" s="63"/>
      <c r="D16" s="63"/>
      <c r="E16" s="63"/>
      <c r="F16" s="63"/>
      <c r="G16" s="63"/>
      <c r="H16" s="63"/>
      <c r="I16" s="63"/>
      <c r="J16" s="63"/>
      <c r="K16" s="63"/>
      <c r="L16" s="63"/>
      <c r="M16" s="64"/>
    </row>
    <row r="17" spans="2:13" x14ac:dyDescent="0.15">
      <c r="B17" s="65"/>
      <c r="C17" s="66" t="s">
        <v>167</v>
      </c>
      <c r="D17" s="66"/>
      <c r="E17" s="66"/>
      <c r="F17" s="66"/>
      <c r="G17" s="66"/>
      <c r="H17" s="66"/>
      <c r="I17" s="66"/>
      <c r="J17" s="66"/>
      <c r="K17" s="66"/>
      <c r="L17" s="66"/>
      <c r="M17" s="67"/>
    </row>
    <row r="18" spans="2:13" ht="8.1" customHeight="1" thickBot="1" x14ac:dyDescent="0.2">
      <c r="B18" s="65"/>
      <c r="C18" s="66"/>
      <c r="D18" s="66"/>
      <c r="E18" s="66"/>
      <c r="F18" s="66"/>
      <c r="G18" s="66"/>
      <c r="H18" s="66"/>
      <c r="I18" s="66"/>
      <c r="J18" s="66"/>
      <c r="K18" s="66"/>
      <c r="L18" s="66"/>
      <c r="M18" s="67"/>
    </row>
    <row r="19" spans="2:13" x14ac:dyDescent="0.15">
      <c r="B19" s="65"/>
      <c r="C19" s="671" t="s">
        <v>168</v>
      </c>
      <c r="D19" s="693"/>
      <c r="E19" s="693"/>
      <c r="F19" s="693"/>
      <c r="G19" s="693"/>
      <c r="H19" s="693"/>
      <c r="I19" s="693"/>
      <c r="J19" s="693"/>
      <c r="K19" s="693"/>
      <c r="L19" s="694"/>
      <c r="M19" s="67"/>
    </row>
    <row r="20" spans="2:13" x14ac:dyDescent="0.15">
      <c r="B20" s="65"/>
      <c r="C20" s="698"/>
      <c r="D20" s="699"/>
      <c r="E20" s="699"/>
      <c r="F20" s="699"/>
      <c r="G20" s="699"/>
      <c r="H20" s="699"/>
      <c r="I20" s="699"/>
      <c r="J20" s="699"/>
      <c r="K20" s="699"/>
      <c r="L20" s="700"/>
      <c r="M20" s="67"/>
    </row>
    <row r="21" spans="2:13" ht="14.25" thickBot="1" x14ac:dyDescent="0.2">
      <c r="B21" s="65"/>
      <c r="C21" s="695">
        <f>⑧計算域Ⅰ!I52</f>
        <v>0</v>
      </c>
      <c r="D21" s="704"/>
      <c r="E21" s="704"/>
      <c r="F21" s="704"/>
      <c r="G21" s="704"/>
      <c r="H21" s="704"/>
      <c r="I21" s="704"/>
      <c r="J21" s="704"/>
      <c r="K21" s="704"/>
      <c r="L21" s="677"/>
      <c r="M21" s="67"/>
    </row>
    <row r="22" spans="2:13" ht="5.0999999999999996" customHeight="1" x14ac:dyDescent="0.15">
      <c r="B22" s="65"/>
      <c r="C22" s="68"/>
      <c r="D22" s="68"/>
      <c r="E22" s="68"/>
      <c r="F22" s="68"/>
      <c r="G22" s="68"/>
      <c r="H22" s="68"/>
      <c r="I22" s="68"/>
      <c r="J22" s="68"/>
      <c r="K22" s="68"/>
      <c r="L22" s="68"/>
      <c r="M22" s="67"/>
    </row>
    <row r="23" spans="2:13" x14ac:dyDescent="0.15">
      <c r="B23" s="65"/>
      <c r="C23" s="68"/>
      <c r="D23" s="68"/>
      <c r="E23" s="68"/>
      <c r="F23" s="69" t="s">
        <v>186</v>
      </c>
      <c r="G23" s="68"/>
      <c r="H23" s="68"/>
      <c r="I23" s="68"/>
      <c r="J23" s="68"/>
      <c r="K23" s="69" t="s">
        <v>189</v>
      </c>
      <c r="L23" s="68"/>
      <c r="M23" s="67"/>
    </row>
    <row r="24" spans="2:13" x14ac:dyDescent="0.15">
      <c r="B24" s="65"/>
      <c r="C24" s="68"/>
      <c r="D24" s="701" t="s">
        <v>188</v>
      </c>
      <c r="E24" s="68"/>
      <c r="F24" s="69" t="s">
        <v>187</v>
      </c>
      <c r="G24" s="68"/>
      <c r="H24" s="68"/>
      <c r="I24" s="68"/>
      <c r="J24" s="68"/>
      <c r="K24" s="69" t="s">
        <v>190</v>
      </c>
      <c r="L24" s="68"/>
      <c r="M24" s="67"/>
    </row>
    <row r="25" spans="2:13" ht="5.0999999999999996" customHeight="1" thickBot="1" x14ac:dyDescent="0.2">
      <c r="B25" s="65"/>
      <c r="C25" s="68"/>
      <c r="D25" s="702"/>
      <c r="E25" s="68"/>
      <c r="F25" s="69"/>
      <c r="G25" s="68"/>
      <c r="H25" s="68"/>
      <c r="I25" s="68"/>
      <c r="J25" s="68"/>
      <c r="K25" s="69"/>
      <c r="L25" s="68"/>
      <c r="M25" s="67"/>
    </row>
    <row r="26" spans="2:13" x14ac:dyDescent="0.15">
      <c r="B26" s="65"/>
      <c r="C26" s="66"/>
      <c r="D26" s="702"/>
      <c r="E26" s="671" t="s">
        <v>169</v>
      </c>
      <c r="F26" s="693"/>
      <c r="G26" s="693"/>
      <c r="H26" s="694"/>
      <c r="I26" s="66"/>
      <c r="J26" s="671" t="s">
        <v>170</v>
      </c>
      <c r="K26" s="672"/>
      <c r="L26" s="673"/>
      <c r="M26" s="67"/>
    </row>
    <row r="27" spans="2:13" x14ac:dyDescent="0.15">
      <c r="B27" s="65"/>
      <c r="C27" s="66"/>
      <c r="D27" s="703"/>
      <c r="E27" s="70"/>
      <c r="F27" s="71"/>
      <c r="G27" s="674" t="s">
        <v>171</v>
      </c>
      <c r="H27" s="697"/>
      <c r="I27" s="66"/>
      <c r="J27" s="70"/>
      <c r="K27" s="674" t="s">
        <v>172</v>
      </c>
      <c r="L27" s="675"/>
      <c r="M27" s="67"/>
    </row>
    <row r="28" spans="2:13" ht="14.25" thickBot="1" x14ac:dyDescent="0.2">
      <c r="B28" s="65"/>
      <c r="C28" s="66"/>
      <c r="D28" s="66"/>
      <c r="E28" s="695">
        <f>⑨計算域Ⅱ!E51</f>
        <v>0</v>
      </c>
      <c r="F28" s="696"/>
      <c r="G28" s="676">
        <f>⑨計算域Ⅱ!G51</f>
        <v>0</v>
      </c>
      <c r="H28" s="677"/>
      <c r="I28" s="66"/>
      <c r="J28" s="78">
        <f>⑨計算域Ⅱ!D101</f>
        <v>0</v>
      </c>
      <c r="K28" s="676">
        <f>⑨計算域Ⅱ!E101</f>
        <v>0</v>
      </c>
      <c r="L28" s="677"/>
      <c r="M28" s="67"/>
    </row>
    <row r="29" spans="2:13" ht="8.1" customHeight="1" x14ac:dyDescent="0.15">
      <c r="B29" s="65"/>
      <c r="C29" s="66"/>
      <c r="D29" s="66"/>
      <c r="E29" s="66"/>
      <c r="F29" s="66"/>
      <c r="G29" s="66"/>
      <c r="H29" s="66"/>
      <c r="I29" s="66"/>
      <c r="J29" s="66"/>
      <c r="K29" s="66"/>
      <c r="L29" s="66"/>
      <c r="M29" s="67"/>
    </row>
    <row r="30" spans="2:13" x14ac:dyDescent="0.15">
      <c r="B30" s="409"/>
      <c r="C30" s="410"/>
      <c r="D30" s="410"/>
      <c r="E30" s="410"/>
      <c r="F30" s="410"/>
      <c r="G30" s="410"/>
      <c r="H30" s="410"/>
      <c r="I30" s="410"/>
      <c r="J30" s="410"/>
      <c r="K30" s="410"/>
      <c r="L30" s="410"/>
      <c r="M30" s="411"/>
    </row>
    <row r="31" spans="2:13" ht="5.0999999999999996" customHeight="1" thickBot="1" x14ac:dyDescent="0.2">
      <c r="B31" s="409"/>
      <c r="C31" s="410"/>
      <c r="D31" s="410"/>
      <c r="E31" s="410"/>
      <c r="F31" s="410"/>
      <c r="G31" s="410"/>
      <c r="H31" s="410"/>
      <c r="I31" s="410"/>
      <c r="J31" s="410"/>
      <c r="K31" s="410"/>
      <c r="L31" s="410"/>
      <c r="M31" s="411"/>
    </row>
    <row r="32" spans="2:13" x14ac:dyDescent="0.15">
      <c r="B32" s="409"/>
      <c r="C32" s="678" t="s">
        <v>173</v>
      </c>
      <c r="D32" s="679"/>
      <c r="E32" s="679"/>
      <c r="F32" s="679"/>
      <c r="G32" s="680"/>
      <c r="H32" s="410"/>
      <c r="I32" s="410"/>
      <c r="J32" s="410"/>
      <c r="K32" s="410"/>
      <c r="L32" s="410"/>
      <c r="M32" s="411"/>
    </row>
    <row r="33" spans="2:13" ht="14.25" thickBot="1" x14ac:dyDescent="0.2">
      <c r="B33" s="409"/>
      <c r="C33" s="695">
        <f>⑨計算域Ⅱ!H51</f>
        <v>0</v>
      </c>
      <c r="D33" s="712"/>
      <c r="E33" s="712"/>
      <c r="F33" s="712"/>
      <c r="G33" s="713"/>
      <c r="H33" s="410"/>
      <c r="I33" s="410"/>
      <c r="J33" s="410"/>
      <c r="K33" s="410"/>
      <c r="L33" s="410"/>
      <c r="M33" s="411"/>
    </row>
    <row r="34" spans="2:13" ht="7.5" customHeight="1" thickBot="1" x14ac:dyDescent="0.2">
      <c r="B34" s="412"/>
      <c r="C34" s="413"/>
      <c r="D34" s="414"/>
      <c r="E34" s="414"/>
      <c r="F34" s="414"/>
      <c r="G34" s="414"/>
      <c r="H34" s="414"/>
      <c r="I34" s="415"/>
      <c r="J34" s="415"/>
      <c r="K34" s="415"/>
      <c r="L34" s="415"/>
      <c r="M34" s="416"/>
    </row>
    <row r="35" spans="2:13" x14ac:dyDescent="0.15">
      <c r="E35" s="108" t="s">
        <v>185</v>
      </c>
    </row>
    <row r="37" spans="2:13" ht="5.0999999999999996" customHeight="1" thickBot="1" x14ac:dyDescent="0.2"/>
    <row r="38" spans="2:13" x14ac:dyDescent="0.15">
      <c r="C38" s="678" t="s">
        <v>174</v>
      </c>
      <c r="D38" s="679"/>
      <c r="E38" s="714"/>
      <c r="F38" s="669" t="s">
        <v>175</v>
      </c>
      <c r="G38" s="670"/>
    </row>
    <row r="39" spans="2:13" ht="14.25" thickBot="1" x14ac:dyDescent="0.2">
      <c r="C39" s="695">
        <f>⑨計算域Ⅱ!I51</f>
        <v>0</v>
      </c>
      <c r="D39" s="712"/>
      <c r="E39" s="715"/>
      <c r="F39" s="710">
        <f>C33-C39</f>
        <v>0</v>
      </c>
      <c r="G39" s="711"/>
    </row>
    <row r="40" spans="2:13" ht="5.0999999999999996" customHeight="1" x14ac:dyDescent="0.15"/>
    <row r="41" spans="2:13" x14ac:dyDescent="0.15">
      <c r="E41" s="108" t="s">
        <v>191</v>
      </c>
    </row>
    <row r="43" spans="2:13" ht="5.0999999999999996" customHeight="1" thickBot="1" x14ac:dyDescent="0.2"/>
    <row r="44" spans="2:13" ht="5.0999999999999996" customHeight="1" x14ac:dyDescent="0.15">
      <c r="B44" s="72"/>
      <c r="C44" s="73"/>
      <c r="D44" s="73"/>
      <c r="E44" s="73"/>
      <c r="F44" s="73"/>
      <c r="G44" s="73"/>
      <c r="H44" s="73"/>
      <c r="I44" s="73"/>
      <c r="J44" s="73"/>
      <c r="K44" s="73"/>
      <c r="L44" s="73"/>
      <c r="M44" s="74"/>
    </row>
    <row r="45" spans="2:13" x14ac:dyDescent="0.15">
      <c r="B45" s="75"/>
      <c r="C45" s="76" t="s">
        <v>176</v>
      </c>
      <c r="D45" s="76"/>
      <c r="E45" s="76"/>
      <c r="F45" s="76"/>
      <c r="G45" s="76"/>
      <c r="H45" s="76"/>
      <c r="I45" s="76"/>
      <c r="J45" s="76"/>
      <c r="K45" s="76"/>
      <c r="L45" s="76"/>
      <c r="M45" s="77"/>
    </row>
    <row r="46" spans="2:13" ht="5.0999999999999996" customHeight="1" thickBot="1" x14ac:dyDescent="0.2">
      <c r="B46" s="75"/>
      <c r="C46" s="76"/>
      <c r="D46" s="76"/>
      <c r="E46" s="76"/>
      <c r="F46" s="76"/>
      <c r="G46" s="76"/>
      <c r="H46" s="76"/>
      <c r="I46" s="76"/>
      <c r="J46" s="76"/>
      <c r="K46" s="76"/>
      <c r="L46" s="76"/>
      <c r="M46" s="77"/>
    </row>
    <row r="47" spans="2:13" x14ac:dyDescent="0.15">
      <c r="B47" s="75"/>
      <c r="C47" s="671" t="s">
        <v>177</v>
      </c>
      <c r="D47" s="672"/>
      <c r="E47" s="672"/>
      <c r="F47" s="672"/>
      <c r="G47" s="673"/>
      <c r="H47" s="76"/>
      <c r="I47" s="76"/>
      <c r="J47" s="671" t="s">
        <v>170</v>
      </c>
      <c r="K47" s="672"/>
      <c r="L47" s="673"/>
      <c r="M47" s="77"/>
    </row>
    <row r="48" spans="2:13" x14ac:dyDescent="0.15">
      <c r="B48" s="75"/>
      <c r="C48" s="727"/>
      <c r="D48" s="728"/>
      <c r="E48" s="728"/>
      <c r="F48" s="728"/>
      <c r="G48" s="729"/>
      <c r="H48" s="76"/>
      <c r="I48" s="76"/>
      <c r="J48" s="70"/>
      <c r="K48" s="674" t="s">
        <v>172</v>
      </c>
      <c r="L48" s="675"/>
      <c r="M48" s="77"/>
    </row>
    <row r="49" spans="2:13" ht="14.25" thickBot="1" x14ac:dyDescent="0.2">
      <c r="B49" s="75"/>
      <c r="C49" s="707">
        <f>⑨計算域Ⅱ!J51</f>
        <v>0</v>
      </c>
      <c r="D49" s="708"/>
      <c r="E49" s="708"/>
      <c r="F49" s="708"/>
      <c r="G49" s="709"/>
      <c r="H49" s="76"/>
      <c r="I49" s="76"/>
      <c r="J49" s="78">
        <f>⑨計算域Ⅱ!F101</f>
        <v>0</v>
      </c>
      <c r="K49" s="676">
        <f>⑨計算域Ⅱ!G101</f>
        <v>0</v>
      </c>
      <c r="L49" s="677"/>
      <c r="M49" s="77"/>
    </row>
    <row r="50" spans="2:13" ht="5.0999999999999996" customHeight="1" x14ac:dyDescent="0.15">
      <c r="B50" s="75"/>
      <c r="C50" s="76"/>
      <c r="D50" s="76"/>
      <c r="E50" s="76"/>
      <c r="F50" s="76"/>
      <c r="G50" s="76"/>
      <c r="H50" s="76"/>
      <c r="I50" s="76"/>
      <c r="J50" s="76"/>
      <c r="K50" s="76"/>
      <c r="L50" s="76"/>
      <c r="M50" s="77"/>
    </row>
    <row r="51" spans="2:13" x14ac:dyDescent="0.15">
      <c r="B51" s="75"/>
      <c r="C51" s="76"/>
      <c r="D51" s="79" t="s">
        <v>186</v>
      </c>
      <c r="E51" s="76"/>
      <c r="F51" s="76"/>
      <c r="G51" s="76"/>
      <c r="H51" s="76"/>
      <c r="I51" s="76"/>
      <c r="J51" s="79" t="s">
        <v>189</v>
      </c>
      <c r="K51" s="76"/>
      <c r="L51" s="76"/>
      <c r="M51" s="77"/>
    </row>
    <row r="52" spans="2:13" x14ac:dyDescent="0.15">
      <c r="B52" s="75"/>
      <c r="C52" s="76"/>
      <c r="D52" s="79" t="s">
        <v>187</v>
      </c>
      <c r="E52" s="76"/>
      <c r="F52" s="76"/>
      <c r="G52" s="76"/>
      <c r="H52" s="76"/>
      <c r="I52" s="76"/>
      <c r="J52" s="79" t="s">
        <v>190</v>
      </c>
      <c r="K52" s="76"/>
      <c r="L52" s="76"/>
      <c r="M52" s="77"/>
    </row>
    <row r="53" spans="2:13" ht="5.0999999999999996" customHeight="1" thickBot="1" x14ac:dyDescent="0.2">
      <c r="B53" s="75"/>
      <c r="C53" s="76"/>
      <c r="D53" s="76"/>
      <c r="E53" s="76"/>
      <c r="F53" s="76"/>
      <c r="G53" s="76"/>
      <c r="H53" s="76"/>
      <c r="I53" s="76"/>
      <c r="J53" s="76"/>
      <c r="K53" s="76"/>
      <c r="L53" s="76"/>
      <c r="M53" s="77"/>
    </row>
    <row r="54" spans="2:13" x14ac:dyDescent="0.15">
      <c r="B54" s="75"/>
      <c r="C54" s="671" t="s">
        <v>169</v>
      </c>
      <c r="D54" s="693"/>
      <c r="E54" s="693"/>
      <c r="F54" s="693"/>
      <c r="G54" s="694"/>
      <c r="H54" s="76"/>
      <c r="I54" s="76"/>
      <c r="J54" s="76"/>
      <c r="K54" s="76"/>
      <c r="L54" s="76"/>
      <c r="M54" s="77"/>
    </row>
    <row r="55" spans="2:13" x14ac:dyDescent="0.15">
      <c r="B55" s="75"/>
      <c r="C55" s="70"/>
      <c r="D55" s="71"/>
      <c r="E55" s="726" t="s">
        <v>171</v>
      </c>
      <c r="F55" s="720"/>
      <c r="G55" s="722"/>
      <c r="H55" s="76"/>
      <c r="I55" s="76"/>
      <c r="J55" s="76"/>
      <c r="K55" s="76"/>
      <c r="L55" s="76"/>
      <c r="M55" s="77"/>
    </row>
    <row r="56" spans="2:13" ht="14.25" thickBot="1" x14ac:dyDescent="0.2">
      <c r="B56" s="75"/>
      <c r="C56" s="695">
        <f>⑨計算域Ⅱ!K51</f>
        <v>0</v>
      </c>
      <c r="D56" s="696"/>
      <c r="E56" s="708">
        <f>⑨計算域Ⅱ!M51</f>
        <v>0</v>
      </c>
      <c r="F56" s="708"/>
      <c r="G56" s="724"/>
      <c r="H56" s="76"/>
      <c r="I56" s="76"/>
      <c r="J56" s="76"/>
      <c r="K56" s="76"/>
      <c r="L56" s="76"/>
      <c r="M56" s="77"/>
    </row>
    <row r="57" spans="2:13" ht="5.0999999999999996" customHeight="1" thickBot="1" x14ac:dyDescent="0.2">
      <c r="B57" s="80"/>
      <c r="C57" s="81"/>
      <c r="D57" s="81"/>
      <c r="E57" s="81"/>
      <c r="F57" s="81"/>
      <c r="G57" s="81"/>
      <c r="H57" s="81"/>
      <c r="I57" s="81"/>
      <c r="J57" s="81"/>
      <c r="K57" s="81"/>
      <c r="L57" s="81"/>
      <c r="M57" s="82"/>
    </row>
    <row r="58" spans="2:13" ht="5.0999999999999996" customHeight="1" x14ac:dyDescent="0.15"/>
    <row r="61" spans="2:13" ht="5.0999999999999996" customHeight="1" thickBot="1" x14ac:dyDescent="0.2"/>
    <row r="62" spans="2:13" x14ac:dyDescent="0.15">
      <c r="C62" s="678" t="s">
        <v>178</v>
      </c>
      <c r="D62" s="679"/>
      <c r="E62" s="679"/>
      <c r="F62" s="679"/>
      <c r="G62" s="679"/>
      <c r="H62" s="679"/>
      <c r="I62" s="679"/>
      <c r="J62" s="679"/>
      <c r="K62" s="679"/>
      <c r="L62" s="680"/>
    </row>
    <row r="63" spans="2:13" ht="14.25" thickBot="1" x14ac:dyDescent="0.2">
      <c r="C63" s="707">
        <f>⑨計算域Ⅱ!N51</f>
        <v>0</v>
      </c>
      <c r="D63" s="708"/>
      <c r="E63" s="708"/>
      <c r="F63" s="708"/>
      <c r="G63" s="708"/>
      <c r="H63" s="708"/>
      <c r="I63" s="708"/>
      <c r="J63" s="708"/>
      <c r="K63" s="708"/>
      <c r="L63" s="709"/>
    </row>
    <row r="64" spans="2:13" ht="5.0999999999999996" customHeight="1" x14ac:dyDescent="0.15"/>
    <row r="65" spans="2:13" x14ac:dyDescent="0.15">
      <c r="E65" s="108" t="s">
        <v>481</v>
      </c>
    </row>
    <row r="66" spans="2:13" x14ac:dyDescent="0.15">
      <c r="E66" s="108" t="s">
        <v>192</v>
      </c>
    </row>
    <row r="67" spans="2:13" ht="5.0999999999999996" customHeight="1" thickBot="1" x14ac:dyDescent="0.2"/>
    <row r="68" spans="2:13" x14ac:dyDescent="0.15">
      <c r="C68" s="678" t="s">
        <v>179</v>
      </c>
      <c r="D68" s="679"/>
      <c r="E68" s="679"/>
      <c r="F68" s="679"/>
      <c r="G68" s="679"/>
      <c r="H68" s="679"/>
      <c r="I68" s="679"/>
      <c r="J68" s="679"/>
      <c r="K68" s="679"/>
      <c r="L68" s="680"/>
    </row>
    <row r="69" spans="2:13" ht="14.25" thickBot="1" x14ac:dyDescent="0.2">
      <c r="C69" s="707">
        <f>⑨計算域Ⅱ!P51</f>
        <v>0</v>
      </c>
      <c r="D69" s="708"/>
      <c r="E69" s="708"/>
      <c r="F69" s="708"/>
      <c r="G69" s="708"/>
      <c r="H69" s="708"/>
      <c r="I69" s="708"/>
      <c r="J69" s="708"/>
      <c r="K69" s="708"/>
      <c r="L69" s="709"/>
    </row>
    <row r="70" spans="2:13" ht="5.0999999999999996" customHeight="1" x14ac:dyDescent="0.15"/>
    <row r="71" spans="2:13" x14ac:dyDescent="0.15">
      <c r="E71" s="108" t="s">
        <v>185</v>
      </c>
    </row>
    <row r="73" spans="2:13" ht="5.0999999999999996" customHeight="1" thickBot="1" x14ac:dyDescent="0.2"/>
    <row r="74" spans="2:13" x14ac:dyDescent="0.15">
      <c r="C74" s="678" t="s">
        <v>180</v>
      </c>
      <c r="D74" s="679"/>
      <c r="E74" s="679"/>
      <c r="F74" s="679"/>
      <c r="G74" s="679"/>
      <c r="H74" s="679"/>
      <c r="I74" s="679"/>
      <c r="J74" s="679"/>
      <c r="K74" s="679"/>
      <c r="L74" s="680"/>
    </row>
    <row r="75" spans="2:13" ht="14.25" thickBot="1" x14ac:dyDescent="0.2">
      <c r="C75" s="707">
        <f>⑨計算域Ⅱ!Q51</f>
        <v>0</v>
      </c>
      <c r="D75" s="708"/>
      <c r="E75" s="708"/>
      <c r="F75" s="708"/>
      <c r="G75" s="708"/>
      <c r="H75" s="708"/>
      <c r="I75" s="708"/>
      <c r="J75" s="708"/>
      <c r="K75" s="708"/>
      <c r="L75" s="709"/>
    </row>
    <row r="76" spans="2:13" ht="5.0999999999999996" customHeight="1" x14ac:dyDescent="0.15"/>
    <row r="77" spans="2:13" x14ac:dyDescent="0.15">
      <c r="E77" s="108" t="s">
        <v>191</v>
      </c>
    </row>
    <row r="79" spans="2:13" ht="5.0999999999999996" customHeight="1" thickBot="1" x14ac:dyDescent="0.2"/>
    <row r="80" spans="2:13" ht="5.0999999999999996" customHeight="1" x14ac:dyDescent="0.15">
      <c r="B80" s="83"/>
      <c r="C80" s="84"/>
      <c r="D80" s="84"/>
      <c r="E80" s="84"/>
      <c r="F80" s="84"/>
      <c r="G80" s="84"/>
      <c r="H80" s="84"/>
      <c r="I80" s="84"/>
      <c r="J80" s="84"/>
      <c r="K80" s="84"/>
      <c r="L80" s="84"/>
      <c r="M80" s="85"/>
    </row>
    <row r="81" spans="2:13" x14ac:dyDescent="0.15">
      <c r="B81" s="86"/>
      <c r="C81" s="87" t="s">
        <v>181</v>
      </c>
      <c r="D81" s="87"/>
      <c r="E81" s="87"/>
      <c r="F81" s="87"/>
      <c r="G81" s="87"/>
      <c r="H81" s="87"/>
      <c r="I81" s="87"/>
      <c r="J81" s="87"/>
      <c r="K81" s="87"/>
      <c r="L81" s="87"/>
      <c r="M81" s="88"/>
    </row>
    <row r="82" spans="2:13" ht="5.0999999999999996" customHeight="1" thickBot="1" x14ac:dyDescent="0.2">
      <c r="B82" s="86"/>
      <c r="C82" s="87"/>
      <c r="D82" s="87"/>
      <c r="E82" s="87"/>
      <c r="F82" s="87"/>
      <c r="G82" s="87"/>
      <c r="H82" s="87"/>
      <c r="I82" s="87"/>
      <c r="J82" s="87"/>
      <c r="K82" s="87"/>
      <c r="L82" s="87"/>
      <c r="M82" s="88"/>
    </row>
    <row r="83" spans="2:13" x14ac:dyDescent="0.15">
      <c r="B83" s="86"/>
      <c r="C83" s="716" t="s">
        <v>182</v>
      </c>
      <c r="D83" s="669"/>
      <c r="E83" s="669"/>
      <c r="F83" s="669"/>
      <c r="G83" s="669"/>
      <c r="H83" s="717"/>
      <c r="I83" s="717"/>
      <c r="J83" s="717"/>
      <c r="K83" s="717"/>
      <c r="L83" s="718"/>
      <c r="M83" s="88"/>
    </row>
    <row r="84" spans="2:13" x14ac:dyDescent="0.15">
      <c r="B84" s="86"/>
      <c r="C84" s="719"/>
      <c r="D84" s="720"/>
      <c r="E84" s="720"/>
      <c r="F84" s="720"/>
      <c r="G84" s="720"/>
      <c r="H84" s="721"/>
      <c r="I84" s="721"/>
      <c r="J84" s="721"/>
      <c r="K84" s="721"/>
      <c r="L84" s="722"/>
      <c r="M84" s="88"/>
    </row>
    <row r="85" spans="2:13" ht="14.25" thickBot="1" x14ac:dyDescent="0.2">
      <c r="B85" s="86"/>
      <c r="C85" s="707">
        <f>⑨計算域Ⅱ!R51</f>
        <v>0</v>
      </c>
      <c r="D85" s="708"/>
      <c r="E85" s="708"/>
      <c r="F85" s="708"/>
      <c r="G85" s="708"/>
      <c r="H85" s="723"/>
      <c r="I85" s="723"/>
      <c r="J85" s="723"/>
      <c r="K85" s="723"/>
      <c r="L85" s="724"/>
      <c r="M85" s="88"/>
    </row>
    <row r="86" spans="2:13" ht="5.0999999999999996" customHeight="1" x14ac:dyDescent="0.15">
      <c r="B86" s="86"/>
      <c r="C86" s="87"/>
      <c r="D86" s="87"/>
      <c r="E86" s="87"/>
      <c r="F86" s="87"/>
      <c r="G86" s="87"/>
      <c r="H86" s="87"/>
      <c r="I86" s="87"/>
      <c r="J86" s="87"/>
      <c r="K86" s="87"/>
      <c r="L86" s="87"/>
      <c r="M86" s="88"/>
    </row>
    <row r="87" spans="2:13" x14ac:dyDescent="0.15">
      <c r="B87" s="86"/>
      <c r="C87" s="87"/>
      <c r="D87" s="87"/>
      <c r="E87" s="89" t="s">
        <v>186</v>
      </c>
      <c r="F87" s="87"/>
      <c r="G87" s="87"/>
      <c r="H87" s="87"/>
      <c r="I87" s="87"/>
      <c r="J87" s="87"/>
      <c r="K87" s="89" t="s">
        <v>189</v>
      </c>
      <c r="L87" s="87"/>
      <c r="M87" s="88"/>
    </row>
    <row r="88" spans="2:13" x14ac:dyDescent="0.15">
      <c r="B88" s="86"/>
      <c r="C88" s="87"/>
      <c r="D88" s="87"/>
      <c r="E88" s="89" t="s">
        <v>187</v>
      </c>
      <c r="F88" s="87"/>
      <c r="G88" s="87"/>
      <c r="H88" s="87"/>
      <c r="I88" s="87"/>
      <c r="J88" s="87"/>
      <c r="K88" s="89" t="s">
        <v>190</v>
      </c>
      <c r="L88" s="87"/>
      <c r="M88" s="88"/>
    </row>
    <row r="89" spans="2:13" ht="5.0999999999999996" customHeight="1" thickBot="1" x14ac:dyDescent="0.2">
      <c r="B89" s="86"/>
      <c r="C89" s="87"/>
      <c r="D89" s="87"/>
      <c r="E89" s="87"/>
      <c r="F89" s="87"/>
      <c r="G89" s="87"/>
      <c r="H89" s="87"/>
      <c r="I89" s="87"/>
      <c r="J89" s="87"/>
      <c r="K89" s="87"/>
      <c r="L89" s="87"/>
      <c r="M89" s="88"/>
    </row>
    <row r="90" spans="2:13" ht="13.5" customHeight="1" x14ac:dyDescent="0.15">
      <c r="B90" s="86"/>
      <c r="C90" s="671" t="s">
        <v>169</v>
      </c>
      <c r="D90" s="693"/>
      <c r="E90" s="693"/>
      <c r="F90" s="693"/>
      <c r="G90" s="694"/>
      <c r="H90" s="87"/>
      <c r="I90" s="671" t="s">
        <v>170</v>
      </c>
      <c r="J90" s="705"/>
      <c r="K90" s="705"/>
      <c r="L90" s="706"/>
      <c r="M90" s="88"/>
    </row>
    <row r="91" spans="2:13" x14ac:dyDescent="0.15">
      <c r="B91" s="86"/>
      <c r="C91" s="70"/>
      <c r="D91" s="71"/>
      <c r="E91" s="726" t="s">
        <v>171</v>
      </c>
      <c r="F91" s="720"/>
      <c r="G91" s="722"/>
      <c r="H91" s="87"/>
      <c r="I91" s="70"/>
      <c r="J91" s="90"/>
      <c r="K91" s="674" t="s">
        <v>172</v>
      </c>
      <c r="L91" s="675"/>
      <c r="M91" s="88"/>
    </row>
    <row r="92" spans="2:13" ht="14.25" thickBot="1" x14ac:dyDescent="0.2">
      <c r="B92" s="86"/>
      <c r="C92" s="695">
        <f>⑨計算域Ⅱ!S51</f>
        <v>0</v>
      </c>
      <c r="D92" s="696"/>
      <c r="E92" s="708">
        <f>⑨計算域Ⅱ!U51</f>
        <v>0</v>
      </c>
      <c r="F92" s="708"/>
      <c r="G92" s="724"/>
      <c r="H92" s="87"/>
      <c r="I92" s="695">
        <f>⑨計算域Ⅱ!H101</f>
        <v>0</v>
      </c>
      <c r="J92" s="725"/>
      <c r="K92" s="676">
        <f>⑨計算域Ⅱ!I101</f>
        <v>0</v>
      </c>
      <c r="L92" s="677"/>
      <c r="M92" s="88"/>
    </row>
    <row r="93" spans="2:13" ht="5.0999999999999996" customHeight="1" thickBot="1" x14ac:dyDescent="0.2">
      <c r="B93" s="91"/>
      <c r="C93" s="92"/>
      <c r="D93" s="92"/>
      <c r="E93" s="92"/>
      <c r="F93" s="92"/>
      <c r="G93" s="92"/>
      <c r="H93" s="92"/>
      <c r="I93" s="92"/>
      <c r="J93" s="92"/>
      <c r="K93" s="92"/>
      <c r="L93" s="92"/>
      <c r="M93" s="93"/>
    </row>
  </sheetData>
  <sheetProtection sheet="1" objects="1" scenarios="1"/>
  <mergeCells count="43">
    <mergeCell ref="K49:L49"/>
    <mergeCell ref="C47:G48"/>
    <mergeCell ref="C54:G54"/>
    <mergeCell ref="E55:G55"/>
    <mergeCell ref="C49:G49"/>
    <mergeCell ref="K48:L48"/>
    <mergeCell ref="J47:L47"/>
    <mergeCell ref="C92:D92"/>
    <mergeCell ref="E92:G92"/>
    <mergeCell ref="K91:L91"/>
    <mergeCell ref="K92:L92"/>
    <mergeCell ref="I92:J92"/>
    <mergeCell ref="E91:G91"/>
    <mergeCell ref="I90:L90"/>
    <mergeCell ref="C75:L75"/>
    <mergeCell ref="F39:G39"/>
    <mergeCell ref="C33:G33"/>
    <mergeCell ref="C38:E38"/>
    <mergeCell ref="C39:E39"/>
    <mergeCell ref="C83:L84"/>
    <mergeCell ref="C63:L63"/>
    <mergeCell ref="C90:G90"/>
    <mergeCell ref="C62:L62"/>
    <mergeCell ref="C56:D56"/>
    <mergeCell ref="C68:L68"/>
    <mergeCell ref="C74:L74"/>
    <mergeCell ref="C85:L85"/>
    <mergeCell ref="C69:L69"/>
    <mergeCell ref="E56:G56"/>
    <mergeCell ref="F7:I9"/>
    <mergeCell ref="F10:I10"/>
    <mergeCell ref="E26:H26"/>
    <mergeCell ref="E28:F28"/>
    <mergeCell ref="G28:H28"/>
    <mergeCell ref="G27:H27"/>
    <mergeCell ref="C19:L20"/>
    <mergeCell ref="D24:D27"/>
    <mergeCell ref="C21:L21"/>
    <mergeCell ref="F38:G38"/>
    <mergeCell ref="J26:L26"/>
    <mergeCell ref="K27:L27"/>
    <mergeCell ref="K28:L28"/>
    <mergeCell ref="C32:G32"/>
  </mergeCells>
  <phoneticPr fontId="2"/>
  <printOptions horizontalCentered="1"/>
  <pageMargins left="0.59055118110236227" right="0.59055118110236227" top="0.39370078740157483" bottom="0" header="0.51181102362204722" footer="0.51181102362204722"/>
  <pageSetup paperSize="9" scale="85"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66FFFF"/>
  </sheetPr>
  <dimension ref="B2:L61"/>
  <sheetViews>
    <sheetView workbookViewId="0">
      <selection activeCell="D11" sqref="D11 J11"/>
    </sheetView>
  </sheetViews>
  <sheetFormatPr defaultColWidth="9" defaultRowHeight="13.5" x14ac:dyDescent="0.15"/>
  <cols>
    <col min="1" max="1" width="2.625" style="95" customWidth="1"/>
    <col min="2" max="2" width="3.625" style="95" customWidth="1"/>
    <col min="3" max="3" width="22.875" style="95" bestFit="1" customWidth="1"/>
    <col min="4" max="9" width="10.625" style="95" customWidth="1"/>
    <col min="10" max="12" width="9.375" style="95" customWidth="1"/>
    <col min="13" max="16384" width="9" style="95"/>
  </cols>
  <sheetData>
    <row r="2" spans="2:12" ht="14.25" x14ac:dyDescent="0.15">
      <c r="B2" s="94" t="s">
        <v>130</v>
      </c>
      <c r="H2" s="215"/>
    </row>
    <row r="3" spans="2:12" ht="14.25" thickBot="1" x14ac:dyDescent="0.2">
      <c r="D3" s="215"/>
      <c r="E3" s="215"/>
      <c r="F3" s="215"/>
      <c r="G3" s="215"/>
      <c r="H3" s="96" t="s">
        <v>218</v>
      </c>
      <c r="I3" s="215"/>
      <c r="J3" s="276"/>
      <c r="K3" s="276"/>
      <c r="L3" s="276"/>
    </row>
    <row r="4" spans="2:12" ht="13.5" customHeight="1" x14ac:dyDescent="0.15">
      <c r="B4" s="762" t="s">
        <v>293</v>
      </c>
      <c r="C4" s="763"/>
      <c r="D4" s="768" t="s">
        <v>139</v>
      </c>
      <c r="E4" s="769"/>
      <c r="F4" s="769"/>
      <c r="G4" s="769"/>
      <c r="H4" s="770"/>
      <c r="I4" s="730" t="s">
        <v>129</v>
      </c>
      <c r="J4" s="739" t="s">
        <v>131</v>
      </c>
      <c r="K4" s="740"/>
      <c r="L4" s="741"/>
    </row>
    <row r="5" spans="2:12" x14ac:dyDescent="0.15">
      <c r="B5" s="764"/>
      <c r="C5" s="765"/>
      <c r="D5" s="771"/>
      <c r="E5" s="772"/>
      <c r="F5" s="772"/>
      <c r="G5" s="772"/>
      <c r="H5" s="773"/>
      <c r="I5" s="731"/>
      <c r="J5" s="742"/>
      <c r="K5" s="743"/>
      <c r="L5" s="744"/>
    </row>
    <row r="6" spans="2:12" x14ac:dyDescent="0.15">
      <c r="B6" s="764"/>
      <c r="C6" s="765"/>
      <c r="D6" s="774"/>
      <c r="E6" s="775"/>
      <c r="F6" s="775"/>
      <c r="G6" s="775"/>
      <c r="H6" s="776"/>
      <c r="I6" s="732"/>
      <c r="J6" s="745"/>
      <c r="K6" s="746"/>
      <c r="L6" s="747"/>
    </row>
    <row r="7" spans="2:12" ht="14.25" customHeight="1" x14ac:dyDescent="0.15">
      <c r="B7" s="764"/>
      <c r="C7" s="765"/>
      <c r="D7" s="736" t="s">
        <v>198</v>
      </c>
      <c r="E7" s="748" t="s">
        <v>199</v>
      </c>
      <c r="F7" s="748" t="s">
        <v>200</v>
      </c>
      <c r="G7" s="748" t="s">
        <v>132</v>
      </c>
      <c r="H7" s="733" t="s">
        <v>133</v>
      </c>
      <c r="I7" s="751" t="s">
        <v>134</v>
      </c>
      <c r="J7" s="736" t="s">
        <v>135</v>
      </c>
      <c r="K7" s="748" t="s">
        <v>136</v>
      </c>
      <c r="L7" s="733" t="s">
        <v>137</v>
      </c>
    </row>
    <row r="8" spans="2:12" ht="13.5" customHeight="1" x14ac:dyDescent="0.15">
      <c r="B8" s="764"/>
      <c r="C8" s="765"/>
      <c r="D8" s="756"/>
      <c r="E8" s="758"/>
      <c r="F8" s="760"/>
      <c r="G8" s="777"/>
      <c r="H8" s="734"/>
      <c r="I8" s="752"/>
      <c r="J8" s="737"/>
      <c r="K8" s="749"/>
      <c r="L8" s="734"/>
    </row>
    <row r="9" spans="2:12" ht="14.25" customHeight="1" thickBot="1" x14ac:dyDescent="0.2">
      <c r="B9" s="766"/>
      <c r="C9" s="767"/>
      <c r="D9" s="757"/>
      <c r="E9" s="759"/>
      <c r="F9" s="761"/>
      <c r="G9" s="778"/>
      <c r="H9" s="735"/>
      <c r="I9" s="753"/>
      <c r="J9" s="738"/>
      <c r="K9" s="750"/>
      <c r="L9" s="735"/>
    </row>
    <row r="10" spans="2:12" x14ac:dyDescent="0.15">
      <c r="B10" s="206" t="s">
        <v>238</v>
      </c>
      <c r="C10" s="266" t="s">
        <v>391</v>
      </c>
      <c r="D10" s="268">
        <f>③入力!F38</f>
        <v>0</v>
      </c>
      <c r="E10" s="207">
        <f>D10*J10</f>
        <v>0</v>
      </c>
      <c r="F10" s="207">
        <f>D10*K10</f>
        <v>0</v>
      </c>
      <c r="G10" s="207">
        <f>D10-E10-F10</f>
        <v>0</v>
      </c>
      <c r="H10" s="269">
        <f>G10*L10</f>
        <v>0</v>
      </c>
      <c r="I10" s="274">
        <f>H10</f>
        <v>0</v>
      </c>
      <c r="J10" s="272">
        <v>0.23066929413241777</v>
      </c>
      <c r="K10" s="208">
        <v>5.2092601791553179E-2</v>
      </c>
      <c r="L10" s="209">
        <v>0.51502687251838242</v>
      </c>
    </row>
    <row r="11" spans="2:12" x14ac:dyDescent="0.15">
      <c r="B11" s="364" t="s">
        <v>239</v>
      </c>
      <c r="C11" s="365" t="s">
        <v>7</v>
      </c>
      <c r="D11" s="366">
        <f>③入力!F39</f>
        <v>0</v>
      </c>
      <c r="E11" s="367">
        <f t="shared" ref="E11:E46" si="0">D11*J11</f>
        <v>0</v>
      </c>
      <c r="F11" s="367">
        <f t="shared" ref="F11:F46" si="1">D11*K11</f>
        <v>0</v>
      </c>
      <c r="G11" s="367">
        <f t="shared" ref="G11:G46" si="2">D11-E11-F11</f>
        <v>0</v>
      </c>
      <c r="H11" s="368">
        <f t="shared" ref="H11:H45" si="3">G11*L11</f>
        <v>0</v>
      </c>
      <c r="I11" s="369">
        <f t="shared" ref="I11:I45" si="4">H11</f>
        <v>0</v>
      </c>
      <c r="J11" s="370">
        <v>0.29615038753050998</v>
      </c>
      <c r="K11" s="371">
        <v>4.2863871879415913E-2</v>
      </c>
      <c r="L11" s="372">
        <v>0.55719751965286901</v>
      </c>
    </row>
    <row r="12" spans="2:12" ht="13.5" customHeight="1" x14ac:dyDescent="0.15">
      <c r="B12" s="210" t="s">
        <v>240</v>
      </c>
      <c r="C12" s="267" t="s">
        <v>392</v>
      </c>
      <c r="D12" s="270">
        <f>③入力!F40</f>
        <v>0</v>
      </c>
      <c r="E12" s="211">
        <f t="shared" si="0"/>
        <v>0</v>
      </c>
      <c r="F12" s="211">
        <f t="shared" si="1"/>
        <v>0</v>
      </c>
      <c r="G12" s="211">
        <f t="shared" si="2"/>
        <v>0</v>
      </c>
      <c r="H12" s="271">
        <f>G12*L12</f>
        <v>0</v>
      </c>
      <c r="I12" s="275">
        <f t="shared" si="4"/>
        <v>0</v>
      </c>
      <c r="J12" s="273">
        <v>1.2770746140326476E-2</v>
      </c>
      <c r="K12" s="212">
        <v>7.5258892106161573E-2</v>
      </c>
      <c r="L12" s="213">
        <v>2.1327747080304937E-2</v>
      </c>
    </row>
    <row r="13" spans="2:12" x14ac:dyDescent="0.15">
      <c r="B13" s="364" t="s">
        <v>241</v>
      </c>
      <c r="C13" s="365" t="s">
        <v>242</v>
      </c>
      <c r="D13" s="366">
        <f>③入力!F41</f>
        <v>0</v>
      </c>
      <c r="E13" s="367">
        <f t="shared" si="0"/>
        <v>0</v>
      </c>
      <c r="F13" s="367">
        <f t="shared" si="1"/>
        <v>0</v>
      </c>
      <c r="G13" s="367">
        <f t="shared" si="2"/>
        <v>0</v>
      </c>
      <c r="H13" s="368">
        <f t="shared" si="3"/>
        <v>0</v>
      </c>
      <c r="I13" s="369">
        <f t="shared" si="4"/>
        <v>0</v>
      </c>
      <c r="J13" s="370">
        <v>0.31897354845914933</v>
      </c>
      <c r="K13" s="371">
        <v>3.497326006652822E-2</v>
      </c>
      <c r="L13" s="372">
        <v>0.27991831837353653</v>
      </c>
    </row>
    <row r="14" spans="2:12" x14ac:dyDescent="0.15">
      <c r="B14" s="210" t="s">
        <v>243</v>
      </c>
      <c r="C14" s="267" t="s">
        <v>393</v>
      </c>
      <c r="D14" s="270">
        <f>③入力!F42</f>
        <v>0</v>
      </c>
      <c r="E14" s="211">
        <f t="shared" si="0"/>
        <v>0</v>
      </c>
      <c r="F14" s="211">
        <f t="shared" si="1"/>
        <v>0</v>
      </c>
      <c r="G14" s="211">
        <f t="shared" si="2"/>
        <v>0</v>
      </c>
      <c r="H14" s="271">
        <f t="shared" si="3"/>
        <v>0</v>
      </c>
      <c r="I14" s="275">
        <f t="shared" si="4"/>
        <v>0</v>
      </c>
      <c r="J14" s="273">
        <v>0.43288038250236927</v>
      </c>
      <c r="K14" s="212">
        <v>3.183006861955693E-2</v>
      </c>
      <c r="L14" s="213">
        <v>3.6886104990141333E-2</v>
      </c>
    </row>
    <row r="15" spans="2:12" x14ac:dyDescent="0.15">
      <c r="B15" s="364" t="s">
        <v>244</v>
      </c>
      <c r="C15" s="365" t="s">
        <v>394</v>
      </c>
      <c r="D15" s="366">
        <f>③入力!F43</f>
        <v>0</v>
      </c>
      <c r="E15" s="367">
        <f t="shared" si="0"/>
        <v>0</v>
      </c>
      <c r="F15" s="367">
        <f t="shared" si="1"/>
        <v>0</v>
      </c>
      <c r="G15" s="367">
        <f t="shared" si="2"/>
        <v>0</v>
      </c>
      <c r="H15" s="368">
        <f t="shared" si="3"/>
        <v>0</v>
      </c>
      <c r="I15" s="369">
        <f t="shared" si="4"/>
        <v>0</v>
      </c>
      <c r="J15" s="370">
        <v>0.2277734718131556</v>
      </c>
      <c r="K15" s="371">
        <v>6.8733529685320094E-2</v>
      </c>
      <c r="L15" s="372">
        <v>7.8483958968832868E-2</v>
      </c>
    </row>
    <row r="16" spans="2:12" x14ac:dyDescent="0.15">
      <c r="B16" s="210" t="s">
        <v>245</v>
      </c>
      <c r="C16" s="267" t="s">
        <v>395</v>
      </c>
      <c r="D16" s="270">
        <f>③入力!F44</f>
        <v>0</v>
      </c>
      <c r="E16" s="211">
        <f t="shared" si="0"/>
        <v>0</v>
      </c>
      <c r="F16" s="211">
        <f t="shared" si="1"/>
        <v>0</v>
      </c>
      <c r="G16" s="211">
        <f t="shared" si="2"/>
        <v>0</v>
      </c>
      <c r="H16" s="271">
        <f t="shared" si="3"/>
        <v>0</v>
      </c>
      <c r="I16" s="275">
        <f t="shared" si="4"/>
        <v>0</v>
      </c>
      <c r="J16" s="273">
        <v>0.21020478869947068</v>
      </c>
      <c r="K16" s="212">
        <v>2.9860496568766586E-2</v>
      </c>
      <c r="L16" s="213">
        <v>1.8422148992027543E-2</v>
      </c>
    </row>
    <row r="17" spans="2:12" x14ac:dyDescent="0.15">
      <c r="B17" s="364" t="s">
        <v>246</v>
      </c>
      <c r="C17" s="365" t="s">
        <v>396</v>
      </c>
      <c r="D17" s="366">
        <f>③入力!F45</f>
        <v>0</v>
      </c>
      <c r="E17" s="367">
        <f t="shared" si="0"/>
        <v>0</v>
      </c>
      <c r="F17" s="367">
        <f t="shared" si="1"/>
        <v>0</v>
      </c>
      <c r="G17" s="367">
        <f t="shared" si="2"/>
        <v>0</v>
      </c>
      <c r="H17" s="368">
        <f t="shared" si="3"/>
        <v>0</v>
      </c>
      <c r="I17" s="369">
        <f t="shared" si="4"/>
        <v>0</v>
      </c>
      <c r="J17" s="370">
        <v>0.18250225591508581</v>
      </c>
      <c r="K17" s="371">
        <v>2.3247396138689067E-2</v>
      </c>
      <c r="L17" s="372">
        <v>3.030246126920999E-2</v>
      </c>
    </row>
    <row r="18" spans="2:12" x14ac:dyDescent="0.15">
      <c r="B18" s="210" t="s">
        <v>247</v>
      </c>
      <c r="C18" s="267" t="s">
        <v>397</v>
      </c>
      <c r="D18" s="270">
        <f>③入力!F46</f>
        <v>0</v>
      </c>
      <c r="E18" s="211">
        <f t="shared" si="0"/>
        <v>0</v>
      </c>
      <c r="F18" s="211">
        <f t="shared" si="1"/>
        <v>0</v>
      </c>
      <c r="G18" s="211">
        <f t="shared" si="2"/>
        <v>0</v>
      </c>
      <c r="H18" s="271">
        <f t="shared" si="3"/>
        <v>0</v>
      </c>
      <c r="I18" s="275">
        <f t="shared" si="4"/>
        <v>0</v>
      </c>
      <c r="J18" s="273">
        <v>0.18507577961222504</v>
      </c>
      <c r="K18" s="212">
        <v>3.2262756151137946E-2</v>
      </c>
      <c r="L18" s="213">
        <v>4.3825288934742357E-2</v>
      </c>
    </row>
    <row r="19" spans="2:12" x14ac:dyDescent="0.15">
      <c r="B19" s="364" t="s">
        <v>248</v>
      </c>
      <c r="C19" s="365" t="s">
        <v>398</v>
      </c>
      <c r="D19" s="366">
        <f>③入力!F47</f>
        <v>0</v>
      </c>
      <c r="E19" s="367">
        <f t="shared" si="0"/>
        <v>0</v>
      </c>
      <c r="F19" s="367">
        <f t="shared" si="1"/>
        <v>0</v>
      </c>
      <c r="G19" s="367">
        <f t="shared" si="2"/>
        <v>0</v>
      </c>
      <c r="H19" s="368">
        <f t="shared" si="3"/>
        <v>0</v>
      </c>
      <c r="I19" s="369">
        <f t="shared" si="4"/>
        <v>0</v>
      </c>
      <c r="J19" s="373">
        <v>0.17864077669902914</v>
      </c>
      <c r="K19" s="374">
        <v>7.020522062670774E-2</v>
      </c>
      <c r="L19" s="375">
        <v>0.41292996098785961</v>
      </c>
    </row>
    <row r="20" spans="2:12" x14ac:dyDescent="0.15">
      <c r="B20" s="210" t="s">
        <v>249</v>
      </c>
      <c r="C20" s="267" t="s">
        <v>10</v>
      </c>
      <c r="D20" s="270">
        <f>③入力!F48</f>
        <v>0</v>
      </c>
      <c r="E20" s="211">
        <f t="shared" si="0"/>
        <v>0</v>
      </c>
      <c r="F20" s="211">
        <f t="shared" si="1"/>
        <v>0</v>
      </c>
      <c r="G20" s="211">
        <f t="shared" si="2"/>
        <v>0</v>
      </c>
      <c r="H20" s="271">
        <f t="shared" si="3"/>
        <v>0</v>
      </c>
      <c r="I20" s="275">
        <f t="shared" si="4"/>
        <v>0</v>
      </c>
      <c r="J20" s="361">
        <v>0.18064870808136341</v>
      </c>
      <c r="K20" s="362">
        <v>2.902693787795492E-2</v>
      </c>
      <c r="L20" s="363">
        <v>5.2843332444703517E-2</v>
      </c>
    </row>
    <row r="21" spans="2:12" x14ac:dyDescent="0.15">
      <c r="B21" s="364" t="s">
        <v>250</v>
      </c>
      <c r="C21" s="365" t="s">
        <v>399</v>
      </c>
      <c r="D21" s="366">
        <f>③入力!F49</f>
        <v>0</v>
      </c>
      <c r="E21" s="367">
        <f t="shared" si="0"/>
        <v>0</v>
      </c>
      <c r="F21" s="367">
        <f t="shared" si="1"/>
        <v>0</v>
      </c>
      <c r="G21" s="367">
        <f t="shared" si="2"/>
        <v>0</v>
      </c>
      <c r="H21" s="368">
        <f t="shared" si="3"/>
        <v>0</v>
      </c>
      <c r="I21" s="369">
        <f t="shared" si="4"/>
        <v>0</v>
      </c>
      <c r="J21" s="373">
        <v>4.4140504884141188E-2</v>
      </c>
      <c r="K21" s="374">
        <v>3.2261869158091164E-2</v>
      </c>
      <c r="L21" s="375">
        <v>5.950641628510811E-2</v>
      </c>
    </row>
    <row r="22" spans="2:12" x14ac:dyDescent="0.15">
      <c r="B22" s="210" t="s">
        <v>251</v>
      </c>
      <c r="C22" s="267" t="s">
        <v>400</v>
      </c>
      <c r="D22" s="270">
        <f>③入力!F50</f>
        <v>0</v>
      </c>
      <c r="E22" s="211">
        <f t="shared" si="0"/>
        <v>0</v>
      </c>
      <c r="F22" s="211">
        <f t="shared" si="1"/>
        <v>0</v>
      </c>
      <c r="G22" s="211">
        <f t="shared" si="2"/>
        <v>0</v>
      </c>
      <c r="H22" s="271">
        <f t="shared" si="3"/>
        <v>0</v>
      </c>
      <c r="I22" s="275">
        <f t="shared" si="4"/>
        <v>0</v>
      </c>
      <c r="J22" s="361">
        <v>8.3708278944950462E-2</v>
      </c>
      <c r="K22" s="362">
        <v>3.285179864509119E-2</v>
      </c>
      <c r="L22" s="363">
        <v>1.1551736702475335E-3</v>
      </c>
    </row>
    <row r="23" spans="2:12" x14ac:dyDescent="0.15">
      <c r="B23" s="364" t="s">
        <v>252</v>
      </c>
      <c r="C23" s="365" t="s">
        <v>401</v>
      </c>
      <c r="D23" s="366">
        <f>③入力!F51</f>
        <v>0</v>
      </c>
      <c r="E23" s="367">
        <f t="shared" si="0"/>
        <v>0</v>
      </c>
      <c r="F23" s="367">
        <f t="shared" si="1"/>
        <v>0</v>
      </c>
      <c r="G23" s="367">
        <f t="shared" si="2"/>
        <v>0</v>
      </c>
      <c r="H23" s="368">
        <f t="shared" si="3"/>
        <v>0</v>
      </c>
      <c r="I23" s="369">
        <f t="shared" si="4"/>
        <v>0</v>
      </c>
      <c r="J23" s="373">
        <v>0.10045437162543186</v>
      </c>
      <c r="K23" s="374">
        <v>4.5404753725393605E-2</v>
      </c>
      <c r="L23" s="375">
        <v>0.29666878056034973</v>
      </c>
    </row>
    <row r="24" spans="2:12" x14ac:dyDescent="0.15">
      <c r="B24" s="210" t="s">
        <v>253</v>
      </c>
      <c r="C24" s="267" t="s">
        <v>402</v>
      </c>
      <c r="D24" s="270">
        <f>③入力!F52</f>
        <v>0</v>
      </c>
      <c r="E24" s="211">
        <f t="shared" si="0"/>
        <v>0</v>
      </c>
      <c r="F24" s="211">
        <f t="shared" si="1"/>
        <v>0</v>
      </c>
      <c r="G24" s="211">
        <f t="shared" si="2"/>
        <v>0</v>
      </c>
      <c r="H24" s="271">
        <f t="shared" si="3"/>
        <v>0</v>
      </c>
      <c r="I24" s="275">
        <f t="shared" si="4"/>
        <v>0</v>
      </c>
      <c r="J24" s="361">
        <v>0.12361904485748253</v>
      </c>
      <c r="K24" s="362">
        <v>1.523762577203004E-2</v>
      </c>
      <c r="L24" s="363">
        <v>0.25513023485306041</v>
      </c>
    </row>
    <row r="25" spans="2:12" x14ac:dyDescent="0.15">
      <c r="B25" s="364" t="s">
        <v>254</v>
      </c>
      <c r="C25" s="365" t="s">
        <v>403</v>
      </c>
      <c r="D25" s="366">
        <f>③入力!F53</f>
        <v>0</v>
      </c>
      <c r="E25" s="367">
        <f t="shared" si="0"/>
        <v>0</v>
      </c>
      <c r="F25" s="367">
        <f t="shared" si="1"/>
        <v>0</v>
      </c>
      <c r="G25" s="367">
        <f t="shared" si="2"/>
        <v>0</v>
      </c>
      <c r="H25" s="368">
        <f t="shared" si="3"/>
        <v>0</v>
      </c>
      <c r="I25" s="369">
        <f t="shared" si="4"/>
        <v>0</v>
      </c>
      <c r="J25" s="373">
        <v>0.13307588939694828</v>
      </c>
      <c r="K25" s="374">
        <v>1.3002141799019451E-2</v>
      </c>
      <c r="L25" s="375">
        <v>2.4084286155018342E-2</v>
      </c>
    </row>
    <row r="26" spans="2:12" x14ac:dyDescent="0.15">
      <c r="B26" s="210" t="s">
        <v>255</v>
      </c>
      <c r="C26" s="267" t="s">
        <v>404</v>
      </c>
      <c r="D26" s="270">
        <f>③入力!F54</f>
        <v>0</v>
      </c>
      <c r="E26" s="211">
        <f t="shared" si="0"/>
        <v>0</v>
      </c>
      <c r="F26" s="211">
        <f t="shared" si="1"/>
        <v>0</v>
      </c>
      <c r="G26" s="211">
        <f t="shared" si="2"/>
        <v>0</v>
      </c>
      <c r="H26" s="271">
        <f t="shared" si="3"/>
        <v>0</v>
      </c>
      <c r="I26" s="275">
        <f t="shared" si="4"/>
        <v>0</v>
      </c>
      <c r="J26" s="361">
        <v>0.20693643904416342</v>
      </c>
      <c r="K26" s="362">
        <v>1.5492303281362767E-2</v>
      </c>
      <c r="L26" s="363">
        <v>9.965789960966831E-2</v>
      </c>
    </row>
    <row r="27" spans="2:12" x14ac:dyDescent="0.15">
      <c r="B27" s="364" t="s">
        <v>256</v>
      </c>
      <c r="C27" s="365" t="s">
        <v>405</v>
      </c>
      <c r="D27" s="366">
        <f>③入力!F55</f>
        <v>0</v>
      </c>
      <c r="E27" s="367">
        <f t="shared" si="0"/>
        <v>0</v>
      </c>
      <c r="F27" s="367">
        <f t="shared" si="1"/>
        <v>0</v>
      </c>
      <c r="G27" s="367">
        <f t="shared" si="2"/>
        <v>0</v>
      </c>
      <c r="H27" s="368">
        <f t="shared" si="3"/>
        <v>0</v>
      </c>
      <c r="I27" s="369">
        <f t="shared" si="4"/>
        <v>0</v>
      </c>
      <c r="J27" s="373">
        <v>6.7975530575738172E-2</v>
      </c>
      <c r="K27" s="374">
        <v>1.0992469247587287E-2</v>
      </c>
      <c r="L27" s="375">
        <v>0.40461165266775656</v>
      </c>
    </row>
    <row r="28" spans="2:12" x14ac:dyDescent="0.15">
      <c r="B28" s="210" t="s">
        <v>257</v>
      </c>
      <c r="C28" s="267" t="s">
        <v>406</v>
      </c>
      <c r="D28" s="270">
        <f>③入力!F56</f>
        <v>0</v>
      </c>
      <c r="E28" s="211">
        <f t="shared" si="0"/>
        <v>0</v>
      </c>
      <c r="F28" s="211">
        <f t="shared" si="1"/>
        <v>0</v>
      </c>
      <c r="G28" s="211">
        <f t="shared" si="2"/>
        <v>0</v>
      </c>
      <c r="H28" s="271">
        <f t="shared" si="3"/>
        <v>0</v>
      </c>
      <c r="I28" s="275">
        <f t="shared" si="4"/>
        <v>0</v>
      </c>
      <c r="J28" s="361">
        <v>0.1880643391700936</v>
      </c>
      <c r="K28" s="362">
        <v>1.1051537805468909E-2</v>
      </c>
      <c r="L28" s="363">
        <v>9.219966856295414E-2</v>
      </c>
    </row>
    <row r="29" spans="2:12" x14ac:dyDescent="0.15">
      <c r="B29" s="364" t="s">
        <v>258</v>
      </c>
      <c r="C29" s="365" t="s">
        <v>407</v>
      </c>
      <c r="D29" s="366">
        <f>③入力!F57</f>
        <v>0</v>
      </c>
      <c r="E29" s="367">
        <f t="shared" si="0"/>
        <v>0</v>
      </c>
      <c r="F29" s="367">
        <f t="shared" si="1"/>
        <v>0</v>
      </c>
      <c r="G29" s="367">
        <f t="shared" si="2"/>
        <v>0</v>
      </c>
      <c r="H29" s="368">
        <f t="shared" si="3"/>
        <v>0</v>
      </c>
      <c r="I29" s="369">
        <f t="shared" si="4"/>
        <v>0</v>
      </c>
      <c r="J29" s="373">
        <v>0.1934665419378285</v>
      </c>
      <c r="K29" s="374">
        <v>8.7355053200438796E-3</v>
      </c>
      <c r="L29" s="375">
        <v>1.1414395403100963E-3</v>
      </c>
    </row>
    <row r="30" spans="2:12" x14ac:dyDescent="0.15">
      <c r="B30" s="210" t="s">
        <v>259</v>
      </c>
      <c r="C30" s="267" t="s">
        <v>408</v>
      </c>
      <c r="D30" s="270">
        <f>③入力!F58</f>
        <v>0</v>
      </c>
      <c r="E30" s="211">
        <f t="shared" si="0"/>
        <v>0</v>
      </c>
      <c r="F30" s="211">
        <f t="shared" si="1"/>
        <v>0</v>
      </c>
      <c r="G30" s="211">
        <f t="shared" si="2"/>
        <v>0</v>
      </c>
      <c r="H30" s="271">
        <f t="shared" si="3"/>
        <v>0</v>
      </c>
      <c r="I30" s="275">
        <f t="shared" si="4"/>
        <v>0</v>
      </c>
      <c r="J30" s="361">
        <v>9.7427321376916398E-2</v>
      </c>
      <c r="K30" s="362">
        <v>1.9050115707260631E-2</v>
      </c>
      <c r="L30" s="363">
        <v>1.2353040283019756E-2</v>
      </c>
    </row>
    <row r="31" spans="2:12" x14ac:dyDescent="0.15">
      <c r="B31" s="364" t="s">
        <v>260</v>
      </c>
      <c r="C31" s="365" t="s">
        <v>409</v>
      </c>
      <c r="D31" s="366">
        <f>③入力!F59</f>
        <v>0</v>
      </c>
      <c r="E31" s="367">
        <f t="shared" si="0"/>
        <v>0</v>
      </c>
      <c r="F31" s="367">
        <f t="shared" si="1"/>
        <v>0</v>
      </c>
      <c r="G31" s="367">
        <f t="shared" si="2"/>
        <v>0</v>
      </c>
      <c r="H31" s="368">
        <f t="shared" si="3"/>
        <v>0</v>
      </c>
      <c r="I31" s="369">
        <f t="shared" si="4"/>
        <v>0</v>
      </c>
      <c r="J31" s="373">
        <v>6.1028128031037833E-2</v>
      </c>
      <c r="K31" s="374">
        <v>4.3452958292919492E-3</v>
      </c>
      <c r="L31" s="375">
        <v>0.24910861761332193</v>
      </c>
    </row>
    <row r="32" spans="2:12" x14ac:dyDescent="0.15">
      <c r="B32" s="210" t="s">
        <v>261</v>
      </c>
      <c r="C32" s="267" t="s">
        <v>262</v>
      </c>
      <c r="D32" s="270">
        <f>③入力!F60</f>
        <v>0</v>
      </c>
      <c r="E32" s="211">
        <f t="shared" si="0"/>
        <v>0</v>
      </c>
      <c r="F32" s="211">
        <f t="shared" si="1"/>
        <v>0</v>
      </c>
      <c r="G32" s="211">
        <f t="shared" si="2"/>
        <v>0</v>
      </c>
      <c r="H32" s="271">
        <f t="shared" si="3"/>
        <v>0</v>
      </c>
      <c r="I32" s="275">
        <f t="shared" si="4"/>
        <v>0</v>
      </c>
      <c r="J32" s="361">
        <v>0.31022632680150286</v>
      </c>
      <c r="K32" s="362">
        <v>4.866813651600712E-2</v>
      </c>
      <c r="L32" s="363">
        <v>0.17587013113645111</v>
      </c>
    </row>
    <row r="33" spans="2:12" x14ac:dyDescent="0.15">
      <c r="B33" s="364" t="s">
        <v>263</v>
      </c>
      <c r="C33" s="365" t="s">
        <v>410</v>
      </c>
      <c r="D33" s="366">
        <f>③入力!F61</f>
        <v>0</v>
      </c>
      <c r="E33" s="367">
        <f t="shared" si="0"/>
        <v>0</v>
      </c>
      <c r="F33" s="367">
        <f t="shared" si="1"/>
        <v>0</v>
      </c>
      <c r="G33" s="367">
        <f t="shared" si="2"/>
        <v>0</v>
      </c>
      <c r="H33" s="368">
        <f t="shared" si="3"/>
        <v>0</v>
      </c>
      <c r="I33" s="369">
        <f t="shared" si="4"/>
        <v>0</v>
      </c>
      <c r="J33" s="373">
        <v>0</v>
      </c>
      <c r="K33" s="374">
        <v>0</v>
      </c>
      <c r="L33" s="375">
        <v>1</v>
      </c>
    </row>
    <row r="34" spans="2:12" x14ac:dyDescent="0.15">
      <c r="B34" s="210" t="s">
        <v>264</v>
      </c>
      <c r="C34" s="267" t="s">
        <v>531</v>
      </c>
      <c r="D34" s="270">
        <f>③入力!F62</f>
        <v>0</v>
      </c>
      <c r="E34" s="211">
        <f t="shared" si="0"/>
        <v>0</v>
      </c>
      <c r="F34" s="211">
        <f t="shared" si="1"/>
        <v>0</v>
      </c>
      <c r="G34" s="211">
        <f t="shared" si="2"/>
        <v>0</v>
      </c>
      <c r="H34" s="271">
        <f t="shared" si="3"/>
        <v>0</v>
      </c>
      <c r="I34" s="275">
        <f t="shared" si="4"/>
        <v>0</v>
      </c>
      <c r="J34" s="361">
        <v>0</v>
      </c>
      <c r="K34" s="362">
        <v>0</v>
      </c>
      <c r="L34" s="363">
        <v>0.93328766786898099</v>
      </c>
    </row>
    <row r="35" spans="2:12" x14ac:dyDescent="0.15">
      <c r="B35" s="364" t="s">
        <v>265</v>
      </c>
      <c r="C35" s="365" t="s">
        <v>266</v>
      </c>
      <c r="D35" s="366">
        <f>③入力!F63</f>
        <v>0</v>
      </c>
      <c r="E35" s="367">
        <f t="shared" si="0"/>
        <v>0</v>
      </c>
      <c r="F35" s="367">
        <f t="shared" si="1"/>
        <v>0</v>
      </c>
      <c r="G35" s="367">
        <f t="shared" si="2"/>
        <v>0</v>
      </c>
      <c r="H35" s="368">
        <f t="shared" si="3"/>
        <v>0</v>
      </c>
      <c r="I35" s="369">
        <f t="shared" si="4"/>
        <v>0</v>
      </c>
      <c r="J35" s="373">
        <v>0</v>
      </c>
      <c r="K35" s="374">
        <v>0</v>
      </c>
      <c r="L35" s="375">
        <v>0.99991772055014572</v>
      </c>
    </row>
    <row r="36" spans="2:12" x14ac:dyDescent="0.15">
      <c r="B36" s="210" t="s">
        <v>267</v>
      </c>
      <c r="C36" s="267" t="s">
        <v>268</v>
      </c>
      <c r="D36" s="270">
        <f>③入力!F64</f>
        <v>0</v>
      </c>
      <c r="E36" s="211">
        <f t="shared" si="0"/>
        <v>0</v>
      </c>
      <c r="F36" s="211">
        <f t="shared" si="1"/>
        <v>0</v>
      </c>
      <c r="G36" s="211">
        <f>D36-E36-F36</f>
        <v>0</v>
      </c>
      <c r="H36" s="271">
        <f t="shared" si="3"/>
        <v>0</v>
      </c>
      <c r="I36" s="275">
        <f t="shared" si="4"/>
        <v>0</v>
      </c>
      <c r="J36" s="361">
        <v>0</v>
      </c>
      <c r="K36" s="362">
        <v>0</v>
      </c>
      <c r="L36" s="363">
        <v>0.78719112077370235</v>
      </c>
    </row>
    <row r="37" spans="2:12" x14ac:dyDescent="0.15">
      <c r="B37" s="364" t="s">
        <v>269</v>
      </c>
      <c r="C37" s="365" t="s">
        <v>411</v>
      </c>
      <c r="D37" s="366">
        <f>③入力!F65</f>
        <v>0</v>
      </c>
      <c r="E37" s="214">
        <f>E52</f>
        <v>0</v>
      </c>
      <c r="F37" s="367">
        <f t="shared" si="1"/>
        <v>0</v>
      </c>
      <c r="G37" s="278">
        <f>D37+E37-F37</f>
        <v>0</v>
      </c>
      <c r="H37" s="368">
        <f t="shared" si="3"/>
        <v>0</v>
      </c>
      <c r="I37" s="369">
        <f t="shared" si="4"/>
        <v>0</v>
      </c>
      <c r="J37" s="373">
        <v>0</v>
      </c>
      <c r="K37" s="374">
        <v>0</v>
      </c>
      <c r="L37" s="375">
        <v>0.81669213300439536</v>
      </c>
    </row>
    <row r="38" spans="2:12" x14ac:dyDescent="0.15">
      <c r="B38" s="210" t="s">
        <v>270</v>
      </c>
      <c r="C38" s="267" t="s">
        <v>412</v>
      </c>
      <c r="D38" s="270">
        <f>③入力!F66</f>
        <v>0</v>
      </c>
      <c r="E38" s="211">
        <f t="shared" si="0"/>
        <v>0</v>
      </c>
      <c r="F38" s="211">
        <f t="shared" si="1"/>
        <v>0</v>
      </c>
      <c r="G38" s="211">
        <f t="shared" si="2"/>
        <v>0</v>
      </c>
      <c r="H38" s="271">
        <f t="shared" si="3"/>
        <v>0</v>
      </c>
      <c r="I38" s="275">
        <f t="shared" si="4"/>
        <v>0</v>
      </c>
      <c r="J38" s="361">
        <v>0</v>
      </c>
      <c r="K38" s="362">
        <v>0</v>
      </c>
      <c r="L38" s="363">
        <v>0.73232823236035016</v>
      </c>
    </row>
    <row r="39" spans="2:12" x14ac:dyDescent="0.15">
      <c r="B39" s="364" t="s">
        <v>271</v>
      </c>
      <c r="C39" s="365" t="s">
        <v>272</v>
      </c>
      <c r="D39" s="366">
        <f>③入力!F67</f>
        <v>0</v>
      </c>
      <c r="E39" s="367">
        <f t="shared" si="0"/>
        <v>0</v>
      </c>
      <c r="F39" s="367">
        <f t="shared" si="1"/>
        <v>0</v>
      </c>
      <c r="G39" s="367">
        <f t="shared" si="2"/>
        <v>0</v>
      </c>
      <c r="H39" s="368">
        <f t="shared" si="3"/>
        <v>0</v>
      </c>
      <c r="I39" s="369">
        <f t="shared" si="4"/>
        <v>0</v>
      </c>
      <c r="J39" s="373">
        <v>0</v>
      </c>
      <c r="K39" s="374">
        <v>0</v>
      </c>
      <c r="L39" s="375">
        <v>0.91493076371392046</v>
      </c>
    </row>
    <row r="40" spans="2:12" x14ac:dyDescent="0.15">
      <c r="B40" s="210" t="s">
        <v>273</v>
      </c>
      <c r="C40" s="267" t="s">
        <v>413</v>
      </c>
      <c r="D40" s="270">
        <f>③入力!F68</f>
        <v>0</v>
      </c>
      <c r="E40" s="211">
        <f t="shared" si="0"/>
        <v>0</v>
      </c>
      <c r="F40" s="214">
        <f>F52</f>
        <v>0</v>
      </c>
      <c r="G40" s="278">
        <f>D40-E40+F40</f>
        <v>0</v>
      </c>
      <c r="H40" s="271">
        <f t="shared" si="3"/>
        <v>0</v>
      </c>
      <c r="I40" s="275">
        <f t="shared" si="4"/>
        <v>0</v>
      </c>
      <c r="J40" s="361">
        <v>0</v>
      </c>
      <c r="K40" s="362">
        <v>0</v>
      </c>
      <c r="L40" s="363">
        <v>0.75579724236283774</v>
      </c>
    </row>
    <row r="41" spans="2:12" x14ac:dyDescent="0.15">
      <c r="B41" s="364" t="s">
        <v>275</v>
      </c>
      <c r="C41" s="365" t="s">
        <v>414</v>
      </c>
      <c r="D41" s="366">
        <f>③入力!F69</f>
        <v>0</v>
      </c>
      <c r="E41" s="367">
        <f t="shared" si="0"/>
        <v>0</v>
      </c>
      <c r="F41" s="367">
        <f t="shared" si="1"/>
        <v>0</v>
      </c>
      <c r="G41" s="367">
        <f t="shared" si="2"/>
        <v>0</v>
      </c>
      <c r="H41" s="368">
        <f t="shared" si="3"/>
        <v>0</v>
      </c>
      <c r="I41" s="369">
        <f t="shared" si="4"/>
        <v>0</v>
      </c>
      <c r="J41" s="373">
        <v>3.4860428283664195E-2</v>
      </c>
      <c r="K41" s="374">
        <v>4.8157099782349484E-3</v>
      </c>
      <c r="L41" s="375">
        <v>0.55789227046167167</v>
      </c>
    </row>
    <row r="42" spans="2:12" x14ac:dyDescent="0.15">
      <c r="B42" s="210" t="s">
        <v>276</v>
      </c>
      <c r="C42" s="267" t="s">
        <v>415</v>
      </c>
      <c r="D42" s="270">
        <f>③入力!F70</f>
        <v>0</v>
      </c>
      <c r="E42" s="211">
        <f t="shared" si="0"/>
        <v>0</v>
      </c>
      <c r="F42" s="211">
        <f t="shared" si="1"/>
        <v>0</v>
      </c>
      <c r="G42" s="211">
        <f t="shared" si="2"/>
        <v>0</v>
      </c>
      <c r="H42" s="271">
        <f t="shared" si="3"/>
        <v>0</v>
      </c>
      <c r="I42" s="275">
        <f t="shared" si="4"/>
        <v>0</v>
      </c>
      <c r="J42" s="361">
        <v>0</v>
      </c>
      <c r="K42" s="362">
        <v>0</v>
      </c>
      <c r="L42" s="363">
        <v>1</v>
      </c>
    </row>
    <row r="43" spans="2:12" x14ac:dyDescent="0.15">
      <c r="B43" s="364" t="s">
        <v>277</v>
      </c>
      <c r="C43" s="365" t="s">
        <v>416</v>
      </c>
      <c r="D43" s="366">
        <f>③入力!F71</f>
        <v>0</v>
      </c>
      <c r="E43" s="367">
        <f t="shared" si="0"/>
        <v>0</v>
      </c>
      <c r="F43" s="367">
        <f t="shared" si="1"/>
        <v>0</v>
      </c>
      <c r="G43" s="367">
        <f t="shared" si="2"/>
        <v>0</v>
      </c>
      <c r="H43" s="368">
        <f t="shared" si="3"/>
        <v>0</v>
      </c>
      <c r="I43" s="369">
        <f t="shared" si="4"/>
        <v>0</v>
      </c>
      <c r="J43" s="373">
        <v>0</v>
      </c>
      <c r="K43" s="374">
        <v>1.4608411105731503E-5</v>
      </c>
      <c r="L43" s="375">
        <v>0.92113834457041421</v>
      </c>
    </row>
    <row r="44" spans="2:12" x14ac:dyDescent="0.15">
      <c r="B44" s="210" t="s">
        <v>279</v>
      </c>
      <c r="C44" s="267" t="s">
        <v>417</v>
      </c>
      <c r="D44" s="270">
        <f>③入力!F72</f>
        <v>0</v>
      </c>
      <c r="E44" s="211">
        <f t="shared" si="0"/>
        <v>0</v>
      </c>
      <c r="F44" s="211">
        <f t="shared" si="1"/>
        <v>0</v>
      </c>
      <c r="G44" s="211">
        <f t="shared" si="2"/>
        <v>0</v>
      </c>
      <c r="H44" s="271">
        <f t="shared" si="3"/>
        <v>0</v>
      </c>
      <c r="I44" s="275">
        <f t="shared" si="4"/>
        <v>0</v>
      </c>
      <c r="J44" s="361">
        <v>0</v>
      </c>
      <c r="K44" s="362">
        <v>0</v>
      </c>
      <c r="L44" s="363">
        <v>0.99015569477094545</v>
      </c>
    </row>
    <row r="45" spans="2:12" x14ac:dyDescent="0.15">
      <c r="B45" s="364" t="s">
        <v>281</v>
      </c>
      <c r="C45" s="376" t="s">
        <v>418</v>
      </c>
      <c r="D45" s="366">
        <f>③入力!F73</f>
        <v>0</v>
      </c>
      <c r="E45" s="367">
        <f t="shared" si="0"/>
        <v>0</v>
      </c>
      <c r="F45" s="367">
        <f t="shared" si="1"/>
        <v>0</v>
      </c>
      <c r="G45" s="367">
        <f t="shared" si="2"/>
        <v>0</v>
      </c>
      <c r="H45" s="368">
        <f t="shared" si="3"/>
        <v>0</v>
      </c>
      <c r="I45" s="369">
        <f t="shared" si="4"/>
        <v>0</v>
      </c>
      <c r="J45" s="373">
        <v>0</v>
      </c>
      <c r="K45" s="374">
        <v>0</v>
      </c>
      <c r="L45" s="375">
        <v>0.97859913115013752</v>
      </c>
    </row>
    <row r="46" spans="2:12" x14ac:dyDescent="0.15">
      <c r="B46" s="210" t="s">
        <v>282</v>
      </c>
      <c r="C46" s="267" t="s">
        <v>419</v>
      </c>
      <c r="D46" s="270">
        <f>③入力!F74</f>
        <v>0</v>
      </c>
      <c r="E46" s="211">
        <f t="shared" si="0"/>
        <v>0</v>
      </c>
      <c r="F46" s="211">
        <f t="shared" si="1"/>
        <v>0</v>
      </c>
      <c r="G46" s="211">
        <f t="shared" si="2"/>
        <v>0</v>
      </c>
      <c r="H46" s="271">
        <f t="shared" ref="H46:H51" si="5">G46*L46</f>
        <v>0</v>
      </c>
      <c r="I46" s="275">
        <f t="shared" ref="I46:I51" si="6">H46</f>
        <v>0</v>
      </c>
      <c r="J46" s="361">
        <v>0</v>
      </c>
      <c r="K46" s="362">
        <v>0</v>
      </c>
      <c r="L46" s="363">
        <v>0.65259903842180256</v>
      </c>
    </row>
    <row r="47" spans="2:12" x14ac:dyDescent="0.15">
      <c r="B47" s="364" t="s">
        <v>283</v>
      </c>
      <c r="C47" s="365" t="s">
        <v>420</v>
      </c>
      <c r="D47" s="366">
        <f>③入力!F75</f>
        <v>0</v>
      </c>
      <c r="E47" s="367">
        <f>D47*J47</f>
        <v>0</v>
      </c>
      <c r="F47" s="367">
        <f>D47*K47</f>
        <v>0</v>
      </c>
      <c r="G47" s="367">
        <f>D47-E47-F47</f>
        <v>0</v>
      </c>
      <c r="H47" s="368">
        <f t="shared" si="5"/>
        <v>0</v>
      </c>
      <c r="I47" s="369">
        <f t="shared" si="6"/>
        <v>0</v>
      </c>
      <c r="J47" s="373">
        <v>0</v>
      </c>
      <c r="K47" s="374">
        <v>0</v>
      </c>
      <c r="L47" s="438">
        <v>1</v>
      </c>
    </row>
    <row r="48" spans="2:12" x14ac:dyDescent="0.15">
      <c r="B48" s="210" t="s">
        <v>284</v>
      </c>
      <c r="C48" s="267" t="s">
        <v>421</v>
      </c>
      <c r="D48" s="270">
        <f>③入力!F76</f>
        <v>0</v>
      </c>
      <c r="E48" s="211">
        <f>D48*J48</f>
        <v>0</v>
      </c>
      <c r="F48" s="211">
        <f>D48*K48</f>
        <v>0</v>
      </c>
      <c r="G48" s="211">
        <f>D48-E48-F48</f>
        <v>0</v>
      </c>
      <c r="H48" s="271">
        <f t="shared" si="5"/>
        <v>0</v>
      </c>
      <c r="I48" s="275">
        <f t="shared" si="6"/>
        <v>0</v>
      </c>
      <c r="J48" s="361">
        <v>0</v>
      </c>
      <c r="K48" s="362">
        <v>0</v>
      </c>
      <c r="L48" s="438">
        <v>1</v>
      </c>
    </row>
    <row r="49" spans="2:12" x14ac:dyDescent="0.15">
      <c r="B49" s="364" t="s">
        <v>285</v>
      </c>
      <c r="C49" s="365" t="s">
        <v>478</v>
      </c>
      <c r="D49" s="366">
        <f>③入力!F77</f>
        <v>0</v>
      </c>
      <c r="E49" s="367">
        <f>D49*J49</f>
        <v>0</v>
      </c>
      <c r="F49" s="367">
        <f>D49*K49</f>
        <v>0</v>
      </c>
      <c r="G49" s="367">
        <f>D49-E49-F49</f>
        <v>0</v>
      </c>
      <c r="H49" s="368">
        <f t="shared" si="5"/>
        <v>0</v>
      </c>
      <c r="I49" s="369">
        <f t="shared" si="6"/>
        <v>0</v>
      </c>
      <c r="J49" s="373">
        <v>8.8980637813211851E-5</v>
      </c>
      <c r="K49" s="374">
        <v>3.5592255125284743E-5</v>
      </c>
      <c r="L49" s="438">
        <v>1</v>
      </c>
    </row>
    <row r="50" spans="2:12" x14ac:dyDescent="0.15">
      <c r="B50" s="210" t="s">
        <v>291</v>
      </c>
      <c r="C50" s="267" t="s">
        <v>422</v>
      </c>
      <c r="D50" s="270">
        <f>③入力!F78</f>
        <v>0</v>
      </c>
      <c r="E50" s="211">
        <f>D50*J50</f>
        <v>0</v>
      </c>
      <c r="F50" s="211">
        <f>D50*K50</f>
        <v>0</v>
      </c>
      <c r="G50" s="211">
        <f>D50-E50-F50</f>
        <v>0</v>
      </c>
      <c r="H50" s="271">
        <f t="shared" si="5"/>
        <v>0</v>
      </c>
      <c r="I50" s="275">
        <f t="shared" si="6"/>
        <v>0</v>
      </c>
      <c r="J50" s="361">
        <v>0</v>
      </c>
      <c r="K50" s="362">
        <v>0</v>
      </c>
      <c r="L50" s="363">
        <v>1</v>
      </c>
    </row>
    <row r="51" spans="2:12" ht="14.25" thickBot="1" x14ac:dyDescent="0.2">
      <c r="B51" s="377" t="s">
        <v>292</v>
      </c>
      <c r="C51" s="378" t="s">
        <v>423</v>
      </c>
      <c r="D51" s="379">
        <f>③入力!F79</f>
        <v>0</v>
      </c>
      <c r="E51" s="380">
        <f>D51*J51</f>
        <v>0</v>
      </c>
      <c r="F51" s="380">
        <f>D51*K51</f>
        <v>0</v>
      </c>
      <c r="G51" s="380">
        <f>D51-E51-F51</f>
        <v>0</v>
      </c>
      <c r="H51" s="381">
        <f t="shared" si="5"/>
        <v>0</v>
      </c>
      <c r="I51" s="382">
        <f t="shared" si="6"/>
        <v>0</v>
      </c>
      <c r="J51" s="383">
        <v>1.5758226488978715E-2</v>
      </c>
      <c r="K51" s="384">
        <v>3.6042864060296005E-2</v>
      </c>
      <c r="L51" s="385">
        <v>0.94698844332243681</v>
      </c>
    </row>
    <row r="52" spans="2:12" ht="18" customHeight="1" thickBot="1" x14ac:dyDescent="0.2">
      <c r="B52" s="754" t="s">
        <v>15</v>
      </c>
      <c r="C52" s="755"/>
      <c r="D52" s="97">
        <f>SUM(D10:D51)</f>
        <v>0</v>
      </c>
      <c r="E52" s="98">
        <f>SUM(E10:E36,E38:E51)</f>
        <v>0</v>
      </c>
      <c r="F52" s="98">
        <f>SUM(F10:F39,F41:F51)</f>
        <v>0</v>
      </c>
      <c r="G52" s="98">
        <f>SUM(G10:G51)</f>
        <v>0</v>
      </c>
      <c r="H52" s="99">
        <f>SUM(H10:H51)</f>
        <v>0</v>
      </c>
      <c r="I52" s="100">
        <f>SUM(I10:I51)</f>
        <v>0</v>
      </c>
    </row>
    <row r="53" spans="2:12" x14ac:dyDescent="0.15">
      <c r="D53" s="101"/>
    </row>
    <row r="54" spans="2:12" x14ac:dyDescent="0.15">
      <c r="D54" s="101"/>
    </row>
    <row r="55" spans="2:12" x14ac:dyDescent="0.15">
      <c r="D55" s="101"/>
    </row>
    <row r="56" spans="2:12" x14ac:dyDescent="0.15">
      <c r="D56" s="101"/>
    </row>
    <row r="57" spans="2:12" x14ac:dyDescent="0.15">
      <c r="D57" s="101"/>
    </row>
    <row r="58" spans="2:12" x14ac:dyDescent="0.15">
      <c r="D58" s="101"/>
    </row>
    <row r="59" spans="2:12" x14ac:dyDescent="0.15">
      <c r="D59" s="101"/>
    </row>
    <row r="60" spans="2:12" x14ac:dyDescent="0.15">
      <c r="D60" s="101"/>
    </row>
    <row r="61" spans="2:12" x14ac:dyDescent="0.15">
      <c r="D61" s="101"/>
      <c r="E61" s="101"/>
    </row>
  </sheetData>
  <sheetProtection sheet="1" objects="1" scenarios="1"/>
  <mergeCells count="14">
    <mergeCell ref="B52:C52"/>
    <mergeCell ref="D7:D9"/>
    <mergeCell ref="E7:E9"/>
    <mergeCell ref="F7:F9"/>
    <mergeCell ref="B4:C9"/>
    <mergeCell ref="D4:H6"/>
    <mergeCell ref="G7:G9"/>
    <mergeCell ref="H7:H9"/>
    <mergeCell ref="I4:I6"/>
    <mergeCell ref="L7:L9"/>
    <mergeCell ref="J7:J9"/>
    <mergeCell ref="J4:L6"/>
    <mergeCell ref="K7:K9"/>
    <mergeCell ref="I7:I9"/>
  </mergeCells>
  <phoneticPr fontId="22"/>
  <pageMargins left="0.78740157480314965" right="0.39370078740157483" top="0.78740157480314965" bottom="0.39370078740157483" header="0.51181102362204722" footer="0.51181102362204722"/>
  <pageSetup paperSize="9" scale="77" orientation="portrait" cellComments="asDisplayed" r:id="rId1"/>
  <headerFooter alignWithMargins="0"/>
  <ignoredErrors>
    <ignoredError sqref="B10:B46 B47:B51" numberStoredAsText="1"/>
    <ignoredError sqref="E38:G39 F37 E40:F40" 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66FFFF"/>
  </sheetPr>
  <dimension ref="B2:Y101"/>
  <sheetViews>
    <sheetView workbookViewId="0">
      <selection activeCell="D12" sqref="D12"/>
    </sheetView>
  </sheetViews>
  <sheetFormatPr defaultColWidth="9" defaultRowHeight="13.5" x14ac:dyDescent="0.15"/>
  <cols>
    <col min="1" max="1" width="2.625" style="6" customWidth="1"/>
    <col min="2" max="2" width="3.5" style="6" customWidth="1"/>
    <col min="3" max="3" width="18.875" style="6" bestFit="1" customWidth="1"/>
    <col min="4" max="25" width="10.625" style="6" customWidth="1"/>
    <col min="26" max="26" width="7" style="6" customWidth="1"/>
    <col min="27" max="16384" width="9" style="6"/>
  </cols>
  <sheetData>
    <row r="2" spans="2:25" ht="14.25" x14ac:dyDescent="0.15">
      <c r="B2" s="11" t="s">
        <v>140</v>
      </c>
      <c r="V2" s="215"/>
    </row>
    <row r="3" spans="2:25" ht="14.25" thickBot="1" x14ac:dyDescent="0.2">
      <c r="D3" s="215"/>
      <c r="E3" s="215"/>
      <c r="F3" s="215"/>
      <c r="G3" s="215"/>
      <c r="H3" s="215"/>
      <c r="I3" s="215"/>
      <c r="J3" s="215"/>
      <c r="K3" s="215"/>
      <c r="L3" s="215"/>
      <c r="M3" s="215"/>
      <c r="N3" s="215"/>
      <c r="O3" s="215"/>
      <c r="P3" s="215"/>
      <c r="Q3" s="215"/>
      <c r="R3" s="215"/>
      <c r="S3" s="215"/>
      <c r="T3" s="215"/>
      <c r="U3" s="215"/>
      <c r="V3" s="7"/>
      <c r="W3" s="215"/>
      <c r="X3" s="215"/>
      <c r="Y3" s="408" t="s">
        <v>218</v>
      </c>
    </row>
    <row r="4" spans="2:25" x14ac:dyDescent="0.15">
      <c r="B4" s="781" t="s">
        <v>293</v>
      </c>
      <c r="C4" s="782"/>
      <c r="D4" s="794" t="s">
        <v>141</v>
      </c>
      <c r="E4" s="795"/>
      <c r="F4" s="795"/>
      <c r="G4" s="796"/>
      <c r="H4" s="800" t="s">
        <v>475</v>
      </c>
      <c r="I4" s="788" t="s">
        <v>142</v>
      </c>
      <c r="J4" s="794" t="s">
        <v>201</v>
      </c>
      <c r="K4" s="795"/>
      <c r="L4" s="795"/>
      <c r="M4" s="796"/>
      <c r="N4" s="805" t="s">
        <v>143</v>
      </c>
      <c r="O4" s="804" t="s">
        <v>144</v>
      </c>
      <c r="P4" s="804" t="s">
        <v>179</v>
      </c>
      <c r="Q4" s="788" t="s">
        <v>180</v>
      </c>
      <c r="R4" s="794" t="s">
        <v>202</v>
      </c>
      <c r="S4" s="795"/>
      <c r="T4" s="795"/>
      <c r="U4" s="796"/>
      <c r="V4" s="794" t="s">
        <v>145</v>
      </c>
      <c r="W4" s="795"/>
      <c r="X4" s="795"/>
      <c r="Y4" s="796"/>
    </row>
    <row r="5" spans="2:25" x14ac:dyDescent="0.15">
      <c r="B5" s="783"/>
      <c r="C5" s="784"/>
      <c r="D5" s="790" t="s">
        <v>142</v>
      </c>
      <c r="E5" s="418"/>
      <c r="F5" s="418"/>
      <c r="G5" s="419"/>
      <c r="H5" s="801"/>
      <c r="I5" s="797"/>
      <c r="J5" s="790" t="s">
        <v>146</v>
      </c>
      <c r="K5" s="418"/>
      <c r="L5" s="418"/>
      <c r="M5" s="419"/>
      <c r="N5" s="806"/>
      <c r="O5" s="749"/>
      <c r="P5" s="749"/>
      <c r="Q5" s="797"/>
      <c r="R5" s="790" t="s">
        <v>146</v>
      </c>
      <c r="S5" s="418"/>
      <c r="T5" s="418"/>
      <c r="U5" s="419"/>
      <c r="V5" s="790" t="s">
        <v>146</v>
      </c>
      <c r="W5" s="418"/>
      <c r="X5" s="418"/>
      <c r="Y5" s="419"/>
    </row>
    <row r="6" spans="2:25" ht="6.75" customHeight="1" x14ac:dyDescent="0.15">
      <c r="B6" s="785"/>
      <c r="C6" s="784"/>
      <c r="D6" s="791"/>
      <c r="E6" s="788" t="s">
        <v>169</v>
      </c>
      <c r="F6" s="420"/>
      <c r="G6" s="421"/>
      <c r="H6" s="802"/>
      <c r="I6" s="798"/>
      <c r="J6" s="791"/>
      <c r="K6" s="788" t="s">
        <v>169</v>
      </c>
      <c r="L6" s="420"/>
      <c r="M6" s="421"/>
      <c r="N6" s="807"/>
      <c r="O6" s="760"/>
      <c r="P6" s="760"/>
      <c r="Q6" s="798"/>
      <c r="R6" s="791"/>
      <c r="S6" s="788" t="s">
        <v>169</v>
      </c>
      <c r="T6" s="420"/>
      <c r="U6" s="421"/>
      <c r="V6" s="791"/>
      <c r="W6" s="788" t="s">
        <v>169</v>
      </c>
      <c r="X6" s="420"/>
      <c r="Y6" s="421"/>
    </row>
    <row r="7" spans="2:25" ht="6.75" customHeight="1" x14ac:dyDescent="0.15">
      <c r="B7" s="785"/>
      <c r="C7" s="784"/>
      <c r="D7" s="791"/>
      <c r="E7" s="760"/>
      <c r="F7" s="788" t="s">
        <v>474</v>
      </c>
      <c r="G7" s="422"/>
      <c r="H7" s="802"/>
      <c r="I7" s="798"/>
      <c r="J7" s="791"/>
      <c r="K7" s="760"/>
      <c r="L7" s="788" t="s">
        <v>474</v>
      </c>
      <c r="M7" s="421"/>
      <c r="N7" s="807"/>
      <c r="O7" s="760"/>
      <c r="P7" s="760"/>
      <c r="Q7" s="798"/>
      <c r="R7" s="791"/>
      <c r="S7" s="749"/>
      <c r="T7" s="788" t="s">
        <v>474</v>
      </c>
      <c r="U7" s="421"/>
      <c r="V7" s="791"/>
      <c r="W7" s="749"/>
      <c r="X7" s="788" t="s">
        <v>474</v>
      </c>
      <c r="Y7" s="421"/>
    </row>
    <row r="8" spans="2:25" ht="39.75" customHeight="1" x14ac:dyDescent="0.15">
      <c r="B8" s="786"/>
      <c r="C8" s="787"/>
      <c r="D8" s="792"/>
      <c r="E8" s="789"/>
      <c r="F8" s="793"/>
      <c r="G8" s="422" t="s">
        <v>473</v>
      </c>
      <c r="H8" s="803"/>
      <c r="I8" s="799"/>
      <c r="J8" s="792"/>
      <c r="K8" s="789"/>
      <c r="L8" s="793"/>
      <c r="M8" s="423" t="s">
        <v>473</v>
      </c>
      <c r="N8" s="808"/>
      <c r="O8" s="789"/>
      <c r="P8" s="789"/>
      <c r="Q8" s="799"/>
      <c r="R8" s="792"/>
      <c r="S8" s="793"/>
      <c r="T8" s="793"/>
      <c r="U8" s="423" t="s">
        <v>473</v>
      </c>
      <c r="V8" s="792"/>
      <c r="W8" s="793"/>
      <c r="X8" s="812"/>
      <c r="Y8" s="423" t="s">
        <v>473</v>
      </c>
    </row>
    <row r="9" spans="2:25" x14ac:dyDescent="0.15">
      <c r="B9" s="216" t="s">
        <v>238</v>
      </c>
      <c r="C9" s="217" t="s">
        <v>391</v>
      </c>
      <c r="D9" s="218">
        <f>⑧計算域Ⅰ!I10</f>
        <v>0</v>
      </c>
      <c r="E9" s="219">
        <f>D9*⑪観光用各種係数!F7</f>
        <v>0</v>
      </c>
      <c r="F9" s="219">
        <f>D9*⑪観光用各種係数!G7</f>
        <v>0</v>
      </c>
      <c r="G9" s="220">
        <f>D9*⑪観光用各種係数!H7</f>
        <v>0</v>
      </c>
      <c r="H9" s="221">
        <f t="array" ref="H9:H50">MMULT(⑫観光用投入係数表!D6:AS47,D9:D50)</f>
        <v>0</v>
      </c>
      <c r="I9" s="222">
        <f>H9*⑪観光用各種係数!E7</f>
        <v>0</v>
      </c>
      <c r="J9" s="218">
        <f t="array" ref="J9:J50">MMULT(⑬観光用逆行列係数表!D6:AS47,I9:I50)</f>
        <v>0</v>
      </c>
      <c r="K9" s="219">
        <f>J9*⑪観光用各種係数!F7</f>
        <v>0</v>
      </c>
      <c r="L9" s="219">
        <f>J9*⑪観光用各種係数!G7</f>
        <v>0</v>
      </c>
      <c r="M9" s="220">
        <f>J9*⑪観光用各種係数!H7</f>
        <v>0</v>
      </c>
      <c r="N9" s="221">
        <f>G9+M9</f>
        <v>0</v>
      </c>
      <c r="O9" s="219"/>
      <c r="P9" s="219">
        <f>$O$51*⑪観光用各種係数!I7</f>
        <v>0</v>
      </c>
      <c r="Q9" s="222">
        <f>P9*⑪観光用各種係数!E7</f>
        <v>0</v>
      </c>
      <c r="R9" s="218">
        <f t="array" ref="R9:R50">MMULT(⑬観光用逆行列係数表!D6:AS47,Q9:Q50)</f>
        <v>0</v>
      </c>
      <c r="S9" s="219">
        <f>R9*⑪観光用各種係数!F7</f>
        <v>0</v>
      </c>
      <c r="T9" s="219">
        <f>R9*⑪観光用各種係数!G7</f>
        <v>0</v>
      </c>
      <c r="U9" s="220">
        <f>R9*⑪観光用各種係数!H7</f>
        <v>0</v>
      </c>
      <c r="V9" s="218">
        <f>D9+J9+R9</f>
        <v>0</v>
      </c>
      <c r="W9" s="219">
        <f>E9+K9+S9</f>
        <v>0</v>
      </c>
      <c r="X9" s="219">
        <f>F9+L9+T9</f>
        <v>0</v>
      </c>
      <c r="Y9" s="220">
        <f>G9+M9+U9</f>
        <v>0</v>
      </c>
    </row>
    <row r="10" spans="2:25" x14ac:dyDescent="0.15">
      <c r="B10" s="386" t="s">
        <v>239</v>
      </c>
      <c r="C10" s="326" t="s">
        <v>7</v>
      </c>
      <c r="D10" s="387">
        <f>⑧計算域Ⅰ!I11</f>
        <v>0</v>
      </c>
      <c r="E10" s="388">
        <f>D10*⑪観光用各種係数!F8</f>
        <v>0</v>
      </c>
      <c r="F10" s="388">
        <f>D10*⑪観光用各種係数!G8</f>
        <v>0</v>
      </c>
      <c r="G10" s="389">
        <f>D10*⑪観光用各種係数!H8</f>
        <v>0</v>
      </c>
      <c r="H10" s="390">
        <v>0</v>
      </c>
      <c r="I10" s="391">
        <f>H10*⑪観光用各種係数!E8</f>
        <v>0</v>
      </c>
      <c r="J10" s="387">
        <v>0</v>
      </c>
      <c r="K10" s="388">
        <f>J10*⑪観光用各種係数!F8</f>
        <v>0</v>
      </c>
      <c r="L10" s="388">
        <f>J10*⑪観光用各種係数!G8</f>
        <v>0</v>
      </c>
      <c r="M10" s="389">
        <f>J10*⑪観光用各種係数!H8</f>
        <v>0</v>
      </c>
      <c r="N10" s="390">
        <f t="shared" ref="N10:N41" si="0">G10+M10</f>
        <v>0</v>
      </c>
      <c r="O10" s="388"/>
      <c r="P10" s="388">
        <f>$O$51*⑪観光用各種係数!I8</f>
        <v>0</v>
      </c>
      <c r="Q10" s="391">
        <f>P10*⑪観光用各種係数!E8</f>
        <v>0</v>
      </c>
      <c r="R10" s="387">
        <v>0</v>
      </c>
      <c r="S10" s="388">
        <f>R10*⑪観光用各種係数!F8</f>
        <v>0</v>
      </c>
      <c r="T10" s="388">
        <f>R10*⑪観光用各種係数!G8</f>
        <v>0</v>
      </c>
      <c r="U10" s="389">
        <f>R10*⑪観光用各種係数!H8</f>
        <v>0</v>
      </c>
      <c r="V10" s="387">
        <f t="shared" ref="V10:V50" si="1">D10+J10+R10</f>
        <v>0</v>
      </c>
      <c r="W10" s="388">
        <f t="shared" ref="W10:W43" si="2">E10+K10+S10</f>
        <v>0</v>
      </c>
      <c r="X10" s="388">
        <f t="shared" ref="X10:X43" si="3">F10+L10+T10</f>
        <v>0</v>
      </c>
      <c r="Y10" s="389">
        <f t="shared" ref="Y10:Y43" si="4">G10+M10+U10</f>
        <v>0</v>
      </c>
    </row>
    <row r="11" spans="2:25" x14ac:dyDescent="0.15">
      <c r="B11" s="223" t="s">
        <v>240</v>
      </c>
      <c r="C11" s="224" t="s">
        <v>392</v>
      </c>
      <c r="D11" s="225">
        <f>⑧計算域Ⅰ!I12</f>
        <v>0</v>
      </c>
      <c r="E11" s="226">
        <f>D11*⑪観光用各種係数!F9</f>
        <v>0</v>
      </c>
      <c r="F11" s="226">
        <f>D11*⑪観光用各種係数!G9</f>
        <v>0</v>
      </c>
      <c r="G11" s="227">
        <f>D11*⑪観光用各種係数!H9</f>
        <v>0</v>
      </c>
      <c r="H11" s="228">
        <v>0</v>
      </c>
      <c r="I11" s="229">
        <f>H11*⑪観光用各種係数!E9</f>
        <v>0</v>
      </c>
      <c r="J11" s="225">
        <v>0</v>
      </c>
      <c r="K11" s="226">
        <f>J11*⑪観光用各種係数!F9</f>
        <v>0</v>
      </c>
      <c r="L11" s="226">
        <f>J11*⑪観光用各種係数!G9</f>
        <v>0</v>
      </c>
      <c r="M11" s="227">
        <f>J11*⑪観光用各種係数!H9</f>
        <v>0</v>
      </c>
      <c r="N11" s="228">
        <f t="shared" si="0"/>
        <v>0</v>
      </c>
      <c r="O11" s="226"/>
      <c r="P11" s="226">
        <f>$O$51*⑪観光用各種係数!I9</f>
        <v>0</v>
      </c>
      <c r="Q11" s="229">
        <f>P11*⑪観光用各種係数!E9</f>
        <v>0</v>
      </c>
      <c r="R11" s="225">
        <v>0</v>
      </c>
      <c r="S11" s="226">
        <f>R11*⑪観光用各種係数!F9</f>
        <v>0</v>
      </c>
      <c r="T11" s="226">
        <f>R11*⑪観光用各種係数!G9</f>
        <v>0</v>
      </c>
      <c r="U11" s="227">
        <f>R11*⑪観光用各種係数!H9</f>
        <v>0</v>
      </c>
      <c r="V11" s="225">
        <f t="shared" si="1"/>
        <v>0</v>
      </c>
      <c r="W11" s="226">
        <f t="shared" si="2"/>
        <v>0</v>
      </c>
      <c r="X11" s="226">
        <f t="shared" si="3"/>
        <v>0</v>
      </c>
      <c r="Y11" s="227">
        <f t="shared" si="4"/>
        <v>0</v>
      </c>
    </row>
    <row r="12" spans="2:25" x14ac:dyDescent="0.15">
      <c r="B12" s="386" t="s">
        <v>241</v>
      </c>
      <c r="C12" s="326" t="s">
        <v>242</v>
      </c>
      <c r="D12" s="387">
        <f>⑧計算域Ⅰ!I13</f>
        <v>0</v>
      </c>
      <c r="E12" s="388">
        <f>D12*⑪観光用各種係数!F10</f>
        <v>0</v>
      </c>
      <c r="F12" s="388">
        <f>D12*⑪観光用各種係数!G10</f>
        <v>0</v>
      </c>
      <c r="G12" s="389">
        <f>D12*⑪観光用各種係数!H10</f>
        <v>0</v>
      </c>
      <c r="H12" s="390">
        <v>0</v>
      </c>
      <c r="I12" s="391">
        <f>H12*⑪観光用各種係数!E10</f>
        <v>0</v>
      </c>
      <c r="J12" s="387">
        <v>0</v>
      </c>
      <c r="K12" s="388">
        <f>J12*⑪観光用各種係数!F10</f>
        <v>0</v>
      </c>
      <c r="L12" s="388">
        <f>J12*⑪観光用各種係数!G10</f>
        <v>0</v>
      </c>
      <c r="M12" s="389">
        <f>J12*⑪観光用各種係数!H10</f>
        <v>0</v>
      </c>
      <c r="N12" s="390">
        <f t="shared" si="0"/>
        <v>0</v>
      </c>
      <c r="O12" s="388"/>
      <c r="P12" s="388">
        <f>$O$51*⑪観光用各種係数!I10</f>
        <v>0</v>
      </c>
      <c r="Q12" s="391">
        <f>P12*⑪観光用各種係数!E10</f>
        <v>0</v>
      </c>
      <c r="R12" s="387">
        <v>0</v>
      </c>
      <c r="S12" s="388">
        <f>R12*⑪観光用各種係数!F10</f>
        <v>0</v>
      </c>
      <c r="T12" s="388">
        <f>R12*⑪観光用各種係数!G10</f>
        <v>0</v>
      </c>
      <c r="U12" s="389">
        <f>R12*⑪観光用各種係数!H10</f>
        <v>0</v>
      </c>
      <c r="V12" s="387">
        <f t="shared" si="1"/>
        <v>0</v>
      </c>
      <c r="W12" s="388">
        <f t="shared" si="2"/>
        <v>0</v>
      </c>
      <c r="X12" s="388">
        <f t="shared" si="3"/>
        <v>0</v>
      </c>
      <c r="Y12" s="389">
        <f t="shared" si="4"/>
        <v>0</v>
      </c>
    </row>
    <row r="13" spans="2:25" x14ac:dyDescent="0.15">
      <c r="B13" s="223" t="s">
        <v>243</v>
      </c>
      <c r="C13" s="224" t="s">
        <v>393</v>
      </c>
      <c r="D13" s="225">
        <f>⑧計算域Ⅰ!I14</f>
        <v>0</v>
      </c>
      <c r="E13" s="226">
        <f>D13*⑪観光用各種係数!F11</f>
        <v>0</v>
      </c>
      <c r="F13" s="226">
        <f>D13*⑪観光用各種係数!G11</f>
        <v>0</v>
      </c>
      <c r="G13" s="227">
        <f>D13*⑪観光用各種係数!H11</f>
        <v>0</v>
      </c>
      <c r="H13" s="228">
        <v>0</v>
      </c>
      <c r="I13" s="227">
        <f>H13*⑪観光用各種係数!E11</f>
        <v>0</v>
      </c>
      <c r="J13" s="225">
        <v>0</v>
      </c>
      <c r="K13" s="226">
        <f>J13*⑪観光用各種係数!F11</f>
        <v>0</v>
      </c>
      <c r="L13" s="226">
        <f>J13*⑪観光用各種係数!G11</f>
        <v>0</v>
      </c>
      <c r="M13" s="227">
        <f>J13*⑪観光用各種係数!H11</f>
        <v>0</v>
      </c>
      <c r="N13" s="228">
        <f t="shared" si="0"/>
        <v>0</v>
      </c>
      <c r="O13" s="226"/>
      <c r="P13" s="226">
        <f>$O$51*⑪観光用各種係数!I11</f>
        <v>0</v>
      </c>
      <c r="Q13" s="229">
        <f>P13*⑪観光用各種係数!E11</f>
        <v>0</v>
      </c>
      <c r="R13" s="225">
        <v>0</v>
      </c>
      <c r="S13" s="226">
        <f>R13*⑪観光用各種係数!F11</f>
        <v>0</v>
      </c>
      <c r="T13" s="226">
        <f>R13*⑪観光用各種係数!G11</f>
        <v>0</v>
      </c>
      <c r="U13" s="227">
        <f>R13*⑪観光用各種係数!H11</f>
        <v>0</v>
      </c>
      <c r="V13" s="225">
        <f t="shared" si="1"/>
        <v>0</v>
      </c>
      <c r="W13" s="226">
        <f t="shared" si="2"/>
        <v>0</v>
      </c>
      <c r="X13" s="226">
        <f t="shared" si="3"/>
        <v>0</v>
      </c>
      <c r="Y13" s="227">
        <f t="shared" si="4"/>
        <v>0</v>
      </c>
    </row>
    <row r="14" spans="2:25" x14ac:dyDescent="0.15">
      <c r="B14" s="386" t="s">
        <v>244</v>
      </c>
      <c r="C14" s="326" t="s">
        <v>394</v>
      </c>
      <c r="D14" s="387">
        <f>⑧計算域Ⅰ!I15</f>
        <v>0</v>
      </c>
      <c r="E14" s="388">
        <f>D14*⑪観光用各種係数!F12</f>
        <v>0</v>
      </c>
      <c r="F14" s="388">
        <f>D14*⑪観光用各種係数!G12</f>
        <v>0</v>
      </c>
      <c r="G14" s="389">
        <f>D14*⑪観光用各種係数!H12</f>
        <v>0</v>
      </c>
      <c r="H14" s="390">
        <v>0</v>
      </c>
      <c r="I14" s="391">
        <f>H14*⑪観光用各種係数!E12</f>
        <v>0</v>
      </c>
      <c r="J14" s="387">
        <v>0</v>
      </c>
      <c r="K14" s="388">
        <f>J14*⑪観光用各種係数!F12</f>
        <v>0</v>
      </c>
      <c r="L14" s="388">
        <f>J14*⑪観光用各種係数!G12</f>
        <v>0</v>
      </c>
      <c r="M14" s="389">
        <f>J14*⑪観光用各種係数!H12</f>
        <v>0</v>
      </c>
      <c r="N14" s="387">
        <f t="shared" si="0"/>
        <v>0</v>
      </c>
      <c r="O14" s="388"/>
      <c r="P14" s="388">
        <f>$O$51*⑪観光用各種係数!I12</f>
        <v>0</v>
      </c>
      <c r="Q14" s="389">
        <f>P14*⑪観光用各種係数!E12</f>
        <v>0</v>
      </c>
      <c r="R14" s="387">
        <v>0</v>
      </c>
      <c r="S14" s="388">
        <f>R14*⑪観光用各種係数!F12</f>
        <v>0</v>
      </c>
      <c r="T14" s="388">
        <f>R14*⑪観光用各種係数!G12</f>
        <v>0</v>
      </c>
      <c r="U14" s="389">
        <f>R14*⑪観光用各種係数!H12</f>
        <v>0</v>
      </c>
      <c r="V14" s="387">
        <f t="shared" si="1"/>
        <v>0</v>
      </c>
      <c r="W14" s="388">
        <f t="shared" si="2"/>
        <v>0</v>
      </c>
      <c r="X14" s="388">
        <f t="shared" si="3"/>
        <v>0</v>
      </c>
      <c r="Y14" s="389">
        <f t="shared" si="4"/>
        <v>0</v>
      </c>
    </row>
    <row r="15" spans="2:25" x14ac:dyDescent="0.15">
      <c r="B15" s="223" t="s">
        <v>245</v>
      </c>
      <c r="C15" s="224" t="s">
        <v>395</v>
      </c>
      <c r="D15" s="225">
        <f>⑧計算域Ⅰ!I16</f>
        <v>0</v>
      </c>
      <c r="E15" s="226">
        <f>D15*⑪観光用各種係数!F13</f>
        <v>0</v>
      </c>
      <c r="F15" s="226">
        <f>D15*⑪観光用各種係数!G13</f>
        <v>0</v>
      </c>
      <c r="G15" s="227">
        <f>D15*⑪観光用各種係数!H13</f>
        <v>0</v>
      </c>
      <c r="H15" s="228">
        <v>0</v>
      </c>
      <c r="I15" s="229">
        <f>H15*⑪観光用各種係数!E13</f>
        <v>0</v>
      </c>
      <c r="J15" s="225">
        <v>0</v>
      </c>
      <c r="K15" s="226">
        <f>J15*⑪観光用各種係数!F13</f>
        <v>0</v>
      </c>
      <c r="L15" s="226">
        <f>J15*⑪観光用各種係数!G13</f>
        <v>0</v>
      </c>
      <c r="M15" s="227">
        <f>J15*⑪観光用各種係数!H13</f>
        <v>0</v>
      </c>
      <c r="N15" s="228">
        <f t="shared" si="0"/>
        <v>0</v>
      </c>
      <c r="O15" s="226"/>
      <c r="P15" s="226">
        <f>$O$51*⑪観光用各種係数!I13</f>
        <v>0</v>
      </c>
      <c r="Q15" s="229">
        <f>P15*⑪観光用各種係数!E13</f>
        <v>0</v>
      </c>
      <c r="R15" s="225">
        <v>0</v>
      </c>
      <c r="S15" s="226">
        <f>R15*⑪観光用各種係数!F13</f>
        <v>0</v>
      </c>
      <c r="T15" s="226">
        <f>R15*⑪観光用各種係数!G13</f>
        <v>0</v>
      </c>
      <c r="U15" s="227">
        <f>R15*⑪観光用各種係数!H13</f>
        <v>0</v>
      </c>
      <c r="V15" s="225">
        <f t="shared" si="1"/>
        <v>0</v>
      </c>
      <c r="W15" s="226">
        <f t="shared" si="2"/>
        <v>0</v>
      </c>
      <c r="X15" s="226">
        <f t="shared" si="3"/>
        <v>0</v>
      </c>
      <c r="Y15" s="227">
        <f t="shared" si="4"/>
        <v>0</v>
      </c>
    </row>
    <row r="16" spans="2:25" x14ac:dyDescent="0.15">
      <c r="B16" s="386" t="s">
        <v>246</v>
      </c>
      <c r="C16" s="326" t="s">
        <v>396</v>
      </c>
      <c r="D16" s="387">
        <f>⑧計算域Ⅰ!I17</f>
        <v>0</v>
      </c>
      <c r="E16" s="388">
        <f>D16*⑪観光用各種係数!F14</f>
        <v>0</v>
      </c>
      <c r="F16" s="388">
        <f>D16*⑪観光用各種係数!G14</f>
        <v>0</v>
      </c>
      <c r="G16" s="389">
        <f>D16*⑪観光用各種係数!H14</f>
        <v>0</v>
      </c>
      <c r="H16" s="390">
        <v>0</v>
      </c>
      <c r="I16" s="391">
        <f>H16*⑪観光用各種係数!E14</f>
        <v>0</v>
      </c>
      <c r="J16" s="387">
        <v>0</v>
      </c>
      <c r="K16" s="388">
        <f>J16*⑪観光用各種係数!F14</f>
        <v>0</v>
      </c>
      <c r="L16" s="388">
        <f>J16*⑪観光用各種係数!G14</f>
        <v>0</v>
      </c>
      <c r="M16" s="389">
        <f>J16*⑪観光用各種係数!H14</f>
        <v>0</v>
      </c>
      <c r="N16" s="390">
        <f t="shared" si="0"/>
        <v>0</v>
      </c>
      <c r="O16" s="388"/>
      <c r="P16" s="388">
        <f>$O$51*⑪観光用各種係数!I14</f>
        <v>0</v>
      </c>
      <c r="Q16" s="391">
        <f>P16*⑪観光用各種係数!E14</f>
        <v>0</v>
      </c>
      <c r="R16" s="387">
        <v>0</v>
      </c>
      <c r="S16" s="388">
        <f>R16*⑪観光用各種係数!F14</f>
        <v>0</v>
      </c>
      <c r="T16" s="388">
        <f>R16*⑪観光用各種係数!G14</f>
        <v>0</v>
      </c>
      <c r="U16" s="389">
        <f>R16*⑪観光用各種係数!H14</f>
        <v>0</v>
      </c>
      <c r="V16" s="387">
        <f t="shared" si="1"/>
        <v>0</v>
      </c>
      <c r="W16" s="388">
        <f t="shared" si="2"/>
        <v>0</v>
      </c>
      <c r="X16" s="388">
        <f t="shared" si="3"/>
        <v>0</v>
      </c>
      <c r="Y16" s="389">
        <f t="shared" si="4"/>
        <v>0</v>
      </c>
    </row>
    <row r="17" spans="2:25" x14ac:dyDescent="0.15">
      <c r="B17" s="223" t="s">
        <v>247</v>
      </c>
      <c r="C17" s="224" t="s">
        <v>397</v>
      </c>
      <c r="D17" s="225">
        <f>⑧計算域Ⅰ!I18</f>
        <v>0</v>
      </c>
      <c r="E17" s="226">
        <f>D17*⑪観光用各種係数!F15</f>
        <v>0</v>
      </c>
      <c r="F17" s="226">
        <f>D17*⑪観光用各種係数!G15</f>
        <v>0</v>
      </c>
      <c r="G17" s="227">
        <f>D17*⑪観光用各種係数!H15</f>
        <v>0</v>
      </c>
      <c r="H17" s="228">
        <v>0</v>
      </c>
      <c r="I17" s="229">
        <f>H17*⑪観光用各種係数!E15</f>
        <v>0</v>
      </c>
      <c r="J17" s="225">
        <v>0</v>
      </c>
      <c r="K17" s="226">
        <f>J17*⑪観光用各種係数!F15</f>
        <v>0</v>
      </c>
      <c r="L17" s="226">
        <f>J17*⑪観光用各種係数!G15</f>
        <v>0</v>
      </c>
      <c r="M17" s="227">
        <f>J17*⑪観光用各種係数!H15</f>
        <v>0</v>
      </c>
      <c r="N17" s="228">
        <f t="shared" si="0"/>
        <v>0</v>
      </c>
      <c r="O17" s="226"/>
      <c r="P17" s="226">
        <f>$O$51*⑪観光用各種係数!I15</f>
        <v>0</v>
      </c>
      <c r="Q17" s="229">
        <f>P17*⑪観光用各種係数!E15</f>
        <v>0</v>
      </c>
      <c r="R17" s="225">
        <v>0</v>
      </c>
      <c r="S17" s="226">
        <f>R17*⑪観光用各種係数!F15</f>
        <v>0</v>
      </c>
      <c r="T17" s="226">
        <f>R17*⑪観光用各種係数!G15</f>
        <v>0</v>
      </c>
      <c r="U17" s="227">
        <f>R17*⑪観光用各種係数!H15</f>
        <v>0</v>
      </c>
      <c r="V17" s="225">
        <f t="shared" si="1"/>
        <v>0</v>
      </c>
      <c r="W17" s="226">
        <f t="shared" si="2"/>
        <v>0</v>
      </c>
      <c r="X17" s="226">
        <f t="shared" si="3"/>
        <v>0</v>
      </c>
      <c r="Y17" s="227">
        <f t="shared" si="4"/>
        <v>0</v>
      </c>
    </row>
    <row r="18" spans="2:25" x14ac:dyDescent="0.15">
      <c r="B18" s="386" t="s">
        <v>248</v>
      </c>
      <c r="C18" s="326" t="s">
        <v>398</v>
      </c>
      <c r="D18" s="387">
        <f>⑧計算域Ⅰ!I19</f>
        <v>0</v>
      </c>
      <c r="E18" s="388">
        <f>D18*⑪観光用各種係数!F16</f>
        <v>0</v>
      </c>
      <c r="F18" s="388">
        <f>D18*⑪観光用各種係数!G16</f>
        <v>0</v>
      </c>
      <c r="G18" s="389">
        <f>D18*⑪観光用各種係数!H16</f>
        <v>0</v>
      </c>
      <c r="H18" s="390">
        <v>0</v>
      </c>
      <c r="I18" s="391">
        <f>H18*⑪観光用各種係数!E16</f>
        <v>0</v>
      </c>
      <c r="J18" s="387">
        <v>0</v>
      </c>
      <c r="K18" s="388">
        <f>J18*⑪観光用各種係数!F16</f>
        <v>0</v>
      </c>
      <c r="L18" s="388">
        <f>J18*⑪観光用各種係数!G16</f>
        <v>0</v>
      </c>
      <c r="M18" s="389">
        <f>J18*⑪観光用各種係数!H16</f>
        <v>0</v>
      </c>
      <c r="N18" s="390">
        <f t="shared" si="0"/>
        <v>0</v>
      </c>
      <c r="O18" s="388"/>
      <c r="P18" s="388">
        <f>$O$51*⑪観光用各種係数!I16</f>
        <v>0</v>
      </c>
      <c r="Q18" s="391">
        <f>P18*⑪観光用各種係数!E16</f>
        <v>0</v>
      </c>
      <c r="R18" s="387">
        <v>0</v>
      </c>
      <c r="S18" s="388">
        <f>R18*⑪観光用各種係数!F16</f>
        <v>0</v>
      </c>
      <c r="T18" s="388">
        <f>R18*⑪観光用各種係数!G16</f>
        <v>0</v>
      </c>
      <c r="U18" s="389">
        <f>R18*⑪観光用各種係数!H16</f>
        <v>0</v>
      </c>
      <c r="V18" s="387">
        <f t="shared" si="1"/>
        <v>0</v>
      </c>
      <c r="W18" s="388">
        <f t="shared" si="2"/>
        <v>0</v>
      </c>
      <c r="X18" s="388">
        <f t="shared" si="3"/>
        <v>0</v>
      </c>
      <c r="Y18" s="389">
        <f t="shared" si="4"/>
        <v>0</v>
      </c>
    </row>
    <row r="19" spans="2:25" x14ac:dyDescent="0.15">
      <c r="B19" s="223" t="s">
        <v>249</v>
      </c>
      <c r="C19" s="224" t="s">
        <v>10</v>
      </c>
      <c r="D19" s="225">
        <f>⑧計算域Ⅰ!I20</f>
        <v>0</v>
      </c>
      <c r="E19" s="226">
        <f>D19*⑪観光用各種係数!F17</f>
        <v>0</v>
      </c>
      <c r="F19" s="226">
        <f>D19*⑪観光用各種係数!G17</f>
        <v>0</v>
      </c>
      <c r="G19" s="227">
        <f>D19*⑪観光用各種係数!H17</f>
        <v>0</v>
      </c>
      <c r="H19" s="228">
        <v>0</v>
      </c>
      <c r="I19" s="227">
        <f>H19*⑪観光用各種係数!E17</f>
        <v>0</v>
      </c>
      <c r="J19" s="225">
        <v>0</v>
      </c>
      <c r="K19" s="226">
        <f>J19*⑪観光用各種係数!F17</f>
        <v>0</v>
      </c>
      <c r="L19" s="226">
        <f>J19*⑪観光用各種係数!G17</f>
        <v>0</v>
      </c>
      <c r="M19" s="227">
        <f>J19*⑪観光用各種係数!H17</f>
        <v>0</v>
      </c>
      <c r="N19" s="225">
        <f t="shared" si="0"/>
        <v>0</v>
      </c>
      <c r="O19" s="226"/>
      <c r="P19" s="226">
        <f>$O$51*⑪観光用各種係数!I17</f>
        <v>0</v>
      </c>
      <c r="Q19" s="227">
        <f>P19*⑪観光用各種係数!E17</f>
        <v>0</v>
      </c>
      <c r="R19" s="225">
        <v>0</v>
      </c>
      <c r="S19" s="226">
        <f>R19*⑪観光用各種係数!F17</f>
        <v>0</v>
      </c>
      <c r="T19" s="226">
        <f>R19*⑪観光用各種係数!G17</f>
        <v>0</v>
      </c>
      <c r="U19" s="227">
        <f>R19*⑪観光用各種係数!H17</f>
        <v>0</v>
      </c>
      <c r="V19" s="225">
        <f t="shared" si="1"/>
        <v>0</v>
      </c>
      <c r="W19" s="226">
        <f t="shared" si="2"/>
        <v>0</v>
      </c>
      <c r="X19" s="226">
        <f t="shared" si="3"/>
        <v>0</v>
      </c>
      <c r="Y19" s="227">
        <f t="shared" si="4"/>
        <v>0</v>
      </c>
    </row>
    <row r="20" spans="2:25" x14ac:dyDescent="0.15">
      <c r="B20" s="386" t="s">
        <v>250</v>
      </c>
      <c r="C20" s="326" t="s">
        <v>399</v>
      </c>
      <c r="D20" s="387">
        <f>⑧計算域Ⅰ!I21</f>
        <v>0</v>
      </c>
      <c r="E20" s="388">
        <f>D20*⑪観光用各種係数!F18</f>
        <v>0</v>
      </c>
      <c r="F20" s="388">
        <f>D20*⑪観光用各種係数!G18</f>
        <v>0</v>
      </c>
      <c r="G20" s="389">
        <f>D20*⑪観光用各種係数!H18</f>
        <v>0</v>
      </c>
      <c r="H20" s="390">
        <v>0</v>
      </c>
      <c r="I20" s="391">
        <f>H20*⑪観光用各種係数!E18</f>
        <v>0</v>
      </c>
      <c r="J20" s="387">
        <v>0</v>
      </c>
      <c r="K20" s="388">
        <f>J20*⑪観光用各種係数!F18</f>
        <v>0</v>
      </c>
      <c r="L20" s="388">
        <f>J20*⑪観光用各種係数!G18</f>
        <v>0</v>
      </c>
      <c r="M20" s="389">
        <f>J20*⑪観光用各種係数!H18</f>
        <v>0</v>
      </c>
      <c r="N20" s="390">
        <f t="shared" si="0"/>
        <v>0</v>
      </c>
      <c r="O20" s="388"/>
      <c r="P20" s="388">
        <f>$O$51*⑪観光用各種係数!I18</f>
        <v>0</v>
      </c>
      <c r="Q20" s="391">
        <f>P20*⑪観光用各種係数!E18</f>
        <v>0</v>
      </c>
      <c r="R20" s="387">
        <v>0</v>
      </c>
      <c r="S20" s="388">
        <f>R20*⑪観光用各種係数!F18</f>
        <v>0</v>
      </c>
      <c r="T20" s="388">
        <f>R20*⑪観光用各種係数!G18</f>
        <v>0</v>
      </c>
      <c r="U20" s="389">
        <f>R20*⑪観光用各種係数!H18</f>
        <v>0</v>
      </c>
      <c r="V20" s="387">
        <f t="shared" si="1"/>
        <v>0</v>
      </c>
      <c r="W20" s="388">
        <f t="shared" si="2"/>
        <v>0</v>
      </c>
      <c r="X20" s="388">
        <f t="shared" si="3"/>
        <v>0</v>
      </c>
      <c r="Y20" s="389">
        <f t="shared" si="4"/>
        <v>0</v>
      </c>
    </row>
    <row r="21" spans="2:25" x14ac:dyDescent="0.15">
      <c r="B21" s="223" t="s">
        <v>251</v>
      </c>
      <c r="C21" s="224" t="s">
        <v>400</v>
      </c>
      <c r="D21" s="225">
        <f>⑧計算域Ⅰ!I22</f>
        <v>0</v>
      </c>
      <c r="E21" s="226">
        <f>D21*⑪観光用各種係数!F19</f>
        <v>0</v>
      </c>
      <c r="F21" s="226">
        <f>D21*⑪観光用各種係数!G19</f>
        <v>0</v>
      </c>
      <c r="G21" s="227">
        <f>D21*⑪観光用各種係数!H19</f>
        <v>0</v>
      </c>
      <c r="H21" s="228">
        <v>0</v>
      </c>
      <c r="I21" s="229">
        <f>H21*⑪観光用各種係数!E19</f>
        <v>0</v>
      </c>
      <c r="J21" s="225">
        <v>0</v>
      </c>
      <c r="K21" s="226">
        <f>J21*⑪観光用各種係数!F19</f>
        <v>0</v>
      </c>
      <c r="L21" s="226">
        <f>J21*⑪観光用各種係数!G19</f>
        <v>0</v>
      </c>
      <c r="M21" s="227">
        <f>J21*⑪観光用各種係数!H19</f>
        <v>0</v>
      </c>
      <c r="N21" s="228">
        <f t="shared" si="0"/>
        <v>0</v>
      </c>
      <c r="O21" s="226"/>
      <c r="P21" s="226">
        <f>$O$51*⑪観光用各種係数!I19</f>
        <v>0</v>
      </c>
      <c r="Q21" s="229">
        <f>P21*⑪観光用各種係数!E19</f>
        <v>0</v>
      </c>
      <c r="R21" s="225">
        <v>0</v>
      </c>
      <c r="S21" s="226">
        <f>R21*⑪観光用各種係数!F19</f>
        <v>0</v>
      </c>
      <c r="T21" s="226">
        <f>R21*⑪観光用各種係数!G19</f>
        <v>0</v>
      </c>
      <c r="U21" s="227">
        <f>R21*⑪観光用各種係数!H19</f>
        <v>0</v>
      </c>
      <c r="V21" s="225">
        <f t="shared" si="1"/>
        <v>0</v>
      </c>
      <c r="W21" s="226">
        <f t="shared" si="2"/>
        <v>0</v>
      </c>
      <c r="X21" s="226">
        <f t="shared" si="3"/>
        <v>0</v>
      </c>
      <c r="Y21" s="227">
        <f t="shared" si="4"/>
        <v>0</v>
      </c>
    </row>
    <row r="22" spans="2:25" x14ac:dyDescent="0.15">
      <c r="B22" s="386" t="s">
        <v>252</v>
      </c>
      <c r="C22" s="326" t="s">
        <v>401</v>
      </c>
      <c r="D22" s="387">
        <f>⑧計算域Ⅰ!I23</f>
        <v>0</v>
      </c>
      <c r="E22" s="388">
        <f>D22*⑪観光用各種係数!F20</f>
        <v>0</v>
      </c>
      <c r="F22" s="388">
        <f>D22*⑪観光用各種係数!G20</f>
        <v>0</v>
      </c>
      <c r="G22" s="389">
        <f>D22*⑪観光用各種係数!H20</f>
        <v>0</v>
      </c>
      <c r="H22" s="390">
        <v>0</v>
      </c>
      <c r="I22" s="391">
        <f>H22*⑪観光用各種係数!E20</f>
        <v>0</v>
      </c>
      <c r="J22" s="387">
        <v>0</v>
      </c>
      <c r="K22" s="388">
        <f>J22*⑪観光用各種係数!F20</f>
        <v>0</v>
      </c>
      <c r="L22" s="388">
        <f>J22*⑪観光用各種係数!G20</f>
        <v>0</v>
      </c>
      <c r="M22" s="389">
        <f>J22*⑪観光用各種係数!H20</f>
        <v>0</v>
      </c>
      <c r="N22" s="390">
        <f t="shared" si="0"/>
        <v>0</v>
      </c>
      <c r="O22" s="388"/>
      <c r="P22" s="388">
        <f>$O$51*⑪観光用各種係数!I20</f>
        <v>0</v>
      </c>
      <c r="Q22" s="391">
        <f>P22*⑪観光用各種係数!E20</f>
        <v>0</v>
      </c>
      <c r="R22" s="387">
        <v>0</v>
      </c>
      <c r="S22" s="388">
        <f>R22*⑪観光用各種係数!F20</f>
        <v>0</v>
      </c>
      <c r="T22" s="388">
        <f>R22*⑪観光用各種係数!G20</f>
        <v>0</v>
      </c>
      <c r="U22" s="389">
        <f>R22*⑪観光用各種係数!H20</f>
        <v>0</v>
      </c>
      <c r="V22" s="387">
        <f t="shared" si="1"/>
        <v>0</v>
      </c>
      <c r="W22" s="388">
        <f t="shared" si="2"/>
        <v>0</v>
      </c>
      <c r="X22" s="388">
        <f t="shared" si="3"/>
        <v>0</v>
      </c>
      <c r="Y22" s="389">
        <f t="shared" si="4"/>
        <v>0</v>
      </c>
    </row>
    <row r="23" spans="2:25" x14ac:dyDescent="0.15">
      <c r="B23" s="223" t="s">
        <v>253</v>
      </c>
      <c r="C23" s="224" t="s">
        <v>402</v>
      </c>
      <c r="D23" s="225">
        <f>⑧計算域Ⅰ!I24</f>
        <v>0</v>
      </c>
      <c r="E23" s="226">
        <f>D23*⑪観光用各種係数!F21</f>
        <v>0</v>
      </c>
      <c r="F23" s="226">
        <f>D23*⑪観光用各種係数!G21</f>
        <v>0</v>
      </c>
      <c r="G23" s="227">
        <f>D23*⑪観光用各種係数!H21</f>
        <v>0</v>
      </c>
      <c r="H23" s="228">
        <v>0</v>
      </c>
      <c r="I23" s="229">
        <f>H23*⑪観光用各種係数!E21</f>
        <v>0</v>
      </c>
      <c r="J23" s="225">
        <v>0</v>
      </c>
      <c r="K23" s="226">
        <f>J23*⑪観光用各種係数!F21</f>
        <v>0</v>
      </c>
      <c r="L23" s="226">
        <f>J23*⑪観光用各種係数!G21</f>
        <v>0</v>
      </c>
      <c r="M23" s="227">
        <f>J23*⑪観光用各種係数!H21</f>
        <v>0</v>
      </c>
      <c r="N23" s="228">
        <f t="shared" si="0"/>
        <v>0</v>
      </c>
      <c r="O23" s="226"/>
      <c r="P23" s="226">
        <f>$O$51*⑪観光用各種係数!I21</f>
        <v>0</v>
      </c>
      <c r="Q23" s="229">
        <f>P23*⑪観光用各種係数!E21</f>
        <v>0</v>
      </c>
      <c r="R23" s="225">
        <v>0</v>
      </c>
      <c r="S23" s="226">
        <f>R23*⑪観光用各種係数!F21</f>
        <v>0</v>
      </c>
      <c r="T23" s="226">
        <f>R23*⑪観光用各種係数!G21</f>
        <v>0</v>
      </c>
      <c r="U23" s="227">
        <f>R23*⑪観光用各種係数!H21</f>
        <v>0</v>
      </c>
      <c r="V23" s="225">
        <f t="shared" si="1"/>
        <v>0</v>
      </c>
      <c r="W23" s="226">
        <f t="shared" si="2"/>
        <v>0</v>
      </c>
      <c r="X23" s="226">
        <f t="shared" si="3"/>
        <v>0</v>
      </c>
      <c r="Y23" s="227">
        <f t="shared" si="4"/>
        <v>0</v>
      </c>
    </row>
    <row r="24" spans="2:25" x14ac:dyDescent="0.15">
      <c r="B24" s="386" t="s">
        <v>254</v>
      </c>
      <c r="C24" s="326" t="s">
        <v>403</v>
      </c>
      <c r="D24" s="387">
        <f>⑧計算域Ⅰ!I25</f>
        <v>0</v>
      </c>
      <c r="E24" s="388">
        <f>D24*⑪観光用各種係数!F22</f>
        <v>0</v>
      </c>
      <c r="F24" s="388">
        <f>D24*⑪観光用各種係数!G22</f>
        <v>0</v>
      </c>
      <c r="G24" s="389">
        <f>D24*⑪観光用各種係数!H22</f>
        <v>0</v>
      </c>
      <c r="H24" s="390">
        <v>0</v>
      </c>
      <c r="I24" s="389">
        <f>H24*⑪観光用各種係数!E22</f>
        <v>0</v>
      </c>
      <c r="J24" s="387">
        <v>0</v>
      </c>
      <c r="K24" s="388">
        <f>J24*⑪観光用各種係数!F22</f>
        <v>0</v>
      </c>
      <c r="L24" s="388">
        <f>J24*⑪観光用各種係数!G22</f>
        <v>0</v>
      </c>
      <c r="M24" s="389">
        <f>J24*⑪観光用各種係数!H22</f>
        <v>0</v>
      </c>
      <c r="N24" s="387">
        <f t="shared" si="0"/>
        <v>0</v>
      </c>
      <c r="O24" s="388"/>
      <c r="P24" s="388">
        <f>$O$51*⑪観光用各種係数!I22</f>
        <v>0</v>
      </c>
      <c r="Q24" s="389">
        <f>P24*⑪観光用各種係数!E22</f>
        <v>0</v>
      </c>
      <c r="R24" s="387">
        <v>0</v>
      </c>
      <c r="S24" s="388">
        <f>R24*⑪観光用各種係数!F22</f>
        <v>0</v>
      </c>
      <c r="T24" s="388">
        <f>R24*⑪観光用各種係数!G22</f>
        <v>0</v>
      </c>
      <c r="U24" s="389">
        <f>R24*⑪観光用各種係数!H22</f>
        <v>0</v>
      </c>
      <c r="V24" s="387">
        <f t="shared" si="1"/>
        <v>0</v>
      </c>
      <c r="W24" s="388">
        <f t="shared" si="2"/>
        <v>0</v>
      </c>
      <c r="X24" s="388">
        <f t="shared" si="3"/>
        <v>0</v>
      </c>
      <c r="Y24" s="389">
        <f t="shared" si="4"/>
        <v>0</v>
      </c>
    </row>
    <row r="25" spans="2:25" x14ac:dyDescent="0.15">
      <c r="B25" s="223" t="s">
        <v>255</v>
      </c>
      <c r="C25" s="224" t="s">
        <v>404</v>
      </c>
      <c r="D25" s="225">
        <f>⑧計算域Ⅰ!I26</f>
        <v>0</v>
      </c>
      <c r="E25" s="226">
        <f>D25*⑪観光用各種係数!F23</f>
        <v>0</v>
      </c>
      <c r="F25" s="226">
        <f>D25*⑪観光用各種係数!G23</f>
        <v>0</v>
      </c>
      <c r="G25" s="227">
        <f>D25*⑪観光用各種係数!H23</f>
        <v>0</v>
      </c>
      <c r="H25" s="228">
        <v>0</v>
      </c>
      <c r="I25" s="229">
        <f>H25*⑪観光用各種係数!E23</f>
        <v>0</v>
      </c>
      <c r="J25" s="225">
        <v>0</v>
      </c>
      <c r="K25" s="226">
        <f>J25*⑪観光用各種係数!F23</f>
        <v>0</v>
      </c>
      <c r="L25" s="226">
        <f>J25*⑪観光用各種係数!G23</f>
        <v>0</v>
      </c>
      <c r="M25" s="227">
        <f>J25*⑪観光用各種係数!H23</f>
        <v>0</v>
      </c>
      <c r="N25" s="228">
        <f t="shared" si="0"/>
        <v>0</v>
      </c>
      <c r="O25" s="226"/>
      <c r="P25" s="226">
        <f>$O$51*⑪観光用各種係数!I23</f>
        <v>0</v>
      </c>
      <c r="Q25" s="229">
        <f>P25*⑪観光用各種係数!E23</f>
        <v>0</v>
      </c>
      <c r="R25" s="225">
        <v>0</v>
      </c>
      <c r="S25" s="226">
        <f>R25*⑪観光用各種係数!F23</f>
        <v>0</v>
      </c>
      <c r="T25" s="226">
        <f>R25*⑪観光用各種係数!G23</f>
        <v>0</v>
      </c>
      <c r="U25" s="227">
        <f>R25*⑪観光用各種係数!H23</f>
        <v>0</v>
      </c>
      <c r="V25" s="225">
        <f t="shared" si="1"/>
        <v>0</v>
      </c>
      <c r="W25" s="226">
        <f t="shared" si="2"/>
        <v>0</v>
      </c>
      <c r="X25" s="226">
        <f t="shared" si="3"/>
        <v>0</v>
      </c>
      <c r="Y25" s="227">
        <f t="shared" si="4"/>
        <v>0</v>
      </c>
    </row>
    <row r="26" spans="2:25" x14ac:dyDescent="0.15">
      <c r="B26" s="386" t="s">
        <v>256</v>
      </c>
      <c r="C26" s="326" t="s">
        <v>405</v>
      </c>
      <c r="D26" s="387">
        <f>⑧計算域Ⅰ!I27</f>
        <v>0</v>
      </c>
      <c r="E26" s="388">
        <f>D26*⑪観光用各種係数!F24</f>
        <v>0</v>
      </c>
      <c r="F26" s="388">
        <f>D26*⑪観光用各種係数!G24</f>
        <v>0</v>
      </c>
      <c r="G26" s="389">
        <f>D26*⑪観光用各種係数!H24</f>
        <v>0</v>
      </c>
      <c r="H26" s="390">
        <v>0</v>
      </c>
      <c r="I26" s="391">
        <f>H26*⑪観光用各種係数!E24</f>
        <v>0</v>
      </c>
      <c r="J26" s="387">
        <v>0</v>
      </c>
      <c r="K26" s="388">
        <f>J26*⑪観光用各種係数!F24</f>
        <v>0</v>
      </c>
      <c r="L26" s="388">
        <f>J26*⑪観光用各種係数!G24</f>
        <v>0</v>
      </c>
      <c r="M26" s="389">
        <f>J26*⑪観光用各種係数!H24</f>
        <v>0</v>
      </c>
      <c r="N26" s="390">
        <f t="shared" si="0"/>
        <v>0</v>
      </c>
      <c r="O26" s="388"/>
      <c r="P26" s="388">
        <f>$O$51*⑪観光用各種係数!I24</f>
        <v>0</v>
      </c>
      <c r="Q26" s="391">
        <f>P26*⑪観光用各種係数!E24</f>
        <v>0</v>
      </c>
      <c r="R26" s="387">
        <v>0</v>
      </c>
      <c r="S26" s="388">
        <f>R26*⑪観光用各種係数!F24</f>
        <v>0</v>
      </c>
      <c r="T26" s="388">
        <f>R26*⑪観光用各種係数!G24</f>
        <v>0</v>
      </c>
      <c r="U26" s="389">
        <f>R26*⑪観光用各種係数!H24</f>
        <v>0</v>
      </c>
      <c r="V26" s="387">
        <f t="shared" si="1"/>
        <v>0</v>
      </c>
      <c r="W26" s="388">
        <f t="shared" si="2"/>
        <v>0</v>
      </c>
      <c r="X26" s="388">
        <f t="shared" si="3"/>
        <v>0</v>
      </c>
      <c r="Y26" s="389">
        <f t="shared" si="4"/>
        <v>0</v>
      </c>
    </row>
    <row r="27" spans="2:25" x14ac:dyDescent="0.15">
      <c r="B27" s="223" t="s">
        <v>257</v>
      </c>
      <c r="C27" s="224" t="s">
        <v>406</v>
      </c>
      <c r="D27" s="225">
        <f>⑧計算域Ⅰ!I28</f>
        <v>0</v>
      </c>
      <c r="E27" s="226">
        <f>D27*⑪観光用各種係数!F25</f>
        <v>0</v>
      </c>
      <c r="F27" s="226">
        <f>D27*⑪観光用各種係数!G25</f>
        <v>0</v>
      </c>
      <c r="G27" s="227">
        <f>D27*⑪観光用各種係数!H25</f>
        <v>0</v>
      </c>
      <c r="H27" s="228">
        <v>0</v>
      </c>
      <c r="I27" s="229">
        <f>H27*⑪観光用各種係数!E25</f>
        <v>0</v>
      </c>
      <c r="J27" s="225">
        <v>0</v>
      </c>
      <c r="K27" s="226">
        <f>J27*⑪観光用各種係数!F25</f>
        <v>0</v>
      </c>
      <c r="L27" s="226">
        <f>J27*⑪観光用各種係数!G25</f>
        <v>0</v>
      </c>
      <c r="M27" s="227">
        <f>J27*⑪観光用各種係数!H25</f>
        <v>0</v>
      </c>
      <c r="N27" s="228">
        <f t="shared" si="0"/>
        <v>0</v>
      </c>
      <c r="O27" s="226"/>
      <c r="P27" s="226">
        <f>$O$51*⑪観光用各種係数!I25</f>
        <v>0</v>
      </c>
      <c r="Q27" s="229">
        <f>P27*⑪観光用各種係数!E25</f>
        <v>0</v>
      </c>
      <c r="R27" s="225">
        <v>0</v>
      </c>
      <c r="S27" s="226">
        <f>R27*⑪観光用各種係数!F25</f>
        <v>0</v>
      </c>
      <c r="T27" s="226">
        <f>R27*⑪観光用各種係数!G25</f>
        <v>0</v>
      </c>
      <c r="U27" s="227">
        <f>R27*⑪観光用各種係数!H25</f>
        <v>0</v>
      </c>
      <c r="V27" s="225">
        <f t="shared" si="1"/>
        <v>0</v>
      </c>
      <c r="W27" s="226">
        <f t="shared" si="2"/>
        <v>0</v>
      </c>
      <c r="X27" s="226">
        <f t="shared" si="3"/>
        <v>0</v>
      </c>
      <c r="Y27" s="227">
        <f t="shared" si="4"/>
        <v>0</v>
      </c>
    </row>
    <row r="28" spans="2:25" x14ac:dyDescent="0.15">
      <c r="B28" s="386" t="s">
        <v>258</v>
      </c>
      <c r="C28" s="326" t="s">
        <v>407</v>
      </c>
      <c r="D28" s="387">
        <f>⑧計算域Ⅰ!I29</f>
        <v>0</v>
      </c>
      <c r="E28" s="388">
        <f>D28*⑪観光用各種係数!F26</f>
        <v>0</v>
      </c>
      <c r="F28" s="388">
        <f>D28*⑪観光用各種係数!G26</f>
        <v>0</v>
      </c>
      <c r="G28" s="389">
        <f>D28*⑪観光用各種係数!H26</f>
        <v>0</v>
      </c>
      <c r="H28" s="390">
        <v>0</v>
      </c>
      <c r="I28" s="391">
        <f>H28*⑪観光用各種係数!E26</f>
        <v>0</v>
      </c>
      <c r="J28" s="387">
        <v>0</v>
      </c>
      <c r="K28" s="388">
        <f>J28*⑪観光用各種係数!F26</f>
        <v>0</v>
      </c>
      <c r="L28" s="388">
        <f>J28*⑪観光用各種係数!G26</f>
        <v>0</v>
      </c>
      <c r="M28" s="389">
        <f>J28*⑪観光用各種係数!H26</f>
        <v>0</v>
      </c>
      <c r="N28" s="390">
        <f t="shared" si="0"/>
        <v>0</v>
      </c>
      <c r="O28" s="388"/>
      <c r="P28" s="388">
        <f>$O$51*⑪観光用各種係数!I26</f>
        <v>0</v>
      </c>
      <c r="Q28" s="391">
        <f>P28*⑪観光用各種係数!E26</f>
        <v>0</v>
      </c>
      <c r="R28" s="387">
        <v>0</v>
      </c>
      <c r="S28" s="388">
        <f>R28*⑪観光用各種係数!F26</f>
        <v>0</v>
      </c>
      <c r="T28" s="388">
        <f>R28*⑪観光用各種係数!G26</f>
        <v>0</v>
      </c>
      <c r="U28" s="389">
        <f>R28*⑪観光用各種係数!H26</f>
        <v>0</v>
      </c>
      <c r="V28" s="387">
        <f t="shared" si="1"/>
        <v>0</v>
      </c>
      <c r="W28" s="388">
        <f t="shared" si="2"/>
        <v>0</v>
      </c>
      <c r="X28" s="388">
        <f t="shared" si="3"/>
        <v>0</v>
      </c>
      <c r="Y28" s="389">
        <f t="shared" si="4"/>
        <v>0</v>
      </c>
    </row>
    <row r="29" spans="2:25" x14ac:dyDescent="0.15">
      <c r="B29" s="223" t="s">
        <v>259</v>
      </c>
      <c r="C29" s="224" t="s">
        <v>408</v>
      </c>
      <c r="D29" s="225">
        <f>⑧計算域Ⅰ!I30</f>
        <v>0</v>
      </c>
      <c r="E29" s="226">
        <f>D29*⑪観光用各種係数!F27</f>
        <v>0</v>
      </c>
      <c r="F29" s="226">
        <f>D29*⑪観光用各種係数!G27</f>
        <v>0</v>
      </c>
      <c r="G29" s="227">
        <f>D29*⑪観光用各種係数!H27</f>
        <v>0</v>
      </c>
      <c r="H29" s="228">
        <v>0</v>
      </c>
      <c r="I29" s="227">
        <f>H29*⑪観光用各種係数!E27</f>
        <v>0</v>
      </c>
      <c r="J29" s="225">
        <v>0</v>
      </c>
      <c r="K29" s="226">
        <f>J29*⑪観光用各種係数!F27</f>
        <v>0</v>
      </c>
      <c r="L29" s="226">
        <f>J29*⑪観光用各種係数!G27</f>
        <v>0</v>
      </c>
      <c r="M29" s="227">
        <f>J29*⑪観光用各種係数!H27</f>
        <v>0</v>
      </c>
      <c r="N29" s="225">
        <f t="shared" si="0"/>
        <v>0</v>
      </c>
      <c r="O29" s="226"/>
      <c r="P29" s="226">
        <f>$O$51*⑪観光用各種係数!I27</f>
        <v>0</v>
      </c>
      <c r="Q29" s="227">
        <f>P29*⑪観光用各種係数!E27</f>
        <v>0</v>
      </c>
      <c r="R29" s="225">
        <v>0</v>
      </c>
      <c r="S29" s="226">
        <f>R29*⑪観光用各種係数!F27</f>
        <v>0</v>
      </c>
      <c r="T29" s="226">
        <f>R29*⑪観光用各種係数!G27</f>
        <v>0</v>
      </c>
      <c r="U29" s="227">
        <f>R29*⑪観光用各種係数!H27</f>
        <v>0</v>
      </c>
      <c r="V29" s="225">
        <f t="shared" si="1"/>
        <v>0</v>
      </c>
      <c r="W29" s="226">
        <f t="shared" si="2"/>
        <v>0</v>
      </c>
      <c r="X29" s="226">
        <f t="shared" si="3"/>
        <v>0</v>
      </c>
      <c r="Y29" s="227">
        <f t="shared" si="4"/>
        <v>0</v>
      </c>
    </row>
    <row r="30" spans="2:25" x14ac:dyDescent="0.15">
      <c r="B30" s="386" t="s">
        <v>260</v>
      </c>
      <c r="C30" s="326" t="s">
        <v>409</v>
      </c>
      <c r="D30" s="387">
        <f>⑧計算域Ⅰ!I31</f>
        <v>0</v>
      </c>
      <c r="E30" s="388">
        <f>D30*⑪観光用各種係数!F28</f>
        <v>0</v>
      </c>
      <c r="F30" s="388">
        <f>D30*⑪観光用各種係数!G28</f>
        <v>0</v>
      </c>
      <c r="G30" s="389">
        <f>D30*⑪観光用各種係数!H28</f>
        <v>0</v>
      </c>
      <c r="H30" s="390">
        <v>0</v>
      </c>
      <c r="I30" s="391">
        <f>H30*⑪観光用各種係数!E28</f>
        <v>0</v>
      </c>
      <c r="J30" s="387">
        <v>0</v>
      </c>
      <c r="K30" s="388">
        <f>J30*⑪観光用各種係数!F28</f>
        <v>0</v>
      </c>
      <c r="L30" s="388">
        <f>J30*⑪観光用各種係数!G28</f>
        <v>0</v>
      </c>
      <c r="M30" s="389">
        <f>J30*⑪観光用各種係数!H28</f>
        <v>0</v>
      </c>
      <c r="N30" s="390">
        <f t="shared" si="0"/>
        <v>0</v>
      </c>
      <c r="O30" s="388"/>
      <c r="P30" s="388">
        <f>$O$51*⑪観光用各種係数!I28</f>
        <v>0</v>
      </c>
      <c r="Q30" s="391">
        <f>P30*⑪観光用各種係数!E28</f>
        <v>0</v>
      </c>
      <c r="R30" s="387">
        <v>0</v>
      </c>
      <c r="S30" s="388">
        <f>R30*⑪観光用各種係数!F28</f>
        <v>0</v>
      </c>
      <c r="T30" s="388">
        <f>R30*⑪観光用各種係数!G28</f>
        <v>0</v>
      </c>
      <c r="U30" s="389">
        <f>R30*⑪観光用各種係数!H28</f>
        <v>0</v>
      </c>
      <c r="V30" s="387">
        <f t="shared" si="1"/>
        <v>0</v>
      </c>
      <c r="W30" s="388">
        <f t="shared" si="2"/>
        <v>0</v>
      </c>
      <c r="X30" s="388">
        <f t="shared" si="3"/>
        <v>0</v>
      </c>
      <c r="Y30" s="389">
        <f t="shared" si="4"/>
        <v>0</v>
      </c>
    </row>
    <row r="31" spans="2:25" x14ac:dyDescent="0.15">
      <c r="B31" s="223" t="s">
        <v>261</v>
      </c>
      <c r="C31" s="224" t="s">
        <v>262</v>
      </c>
      <c r="D31" s="225">
        <f>⑧計算域Ⅰ!I32</f>
        <v>0</v>
      </c>
      <c r="E31" s="226">
        <f>D31*⑪観光用各種係数!F29</f>
        <v>0</v>
      </c>
      <c r="F31" s="226">
        <f>D31*⑪観光用各種係数!G29</f>
        <v>0</v>
      </c>
      <c r="G31" s="227">
        <f>D31*⑪観光用各種係数!H29</f>
        <v>0</v>
      </c>
      <c r="H31" s="228">
        <v>0</v>
      </c>
      <c r="I31" s="229">
        <f>H31*⑪観光用各種係数!E29</f>
        <v>0</v>
      </c>
      <c r="J31" s="225">
        <v>0</v>
      </c>
      <c r="K31" s="226">
        <f>J31*⑪観光用各種係数!F29</f>
        <v>0</v>
      </c>
      <c r="L31" s="226">
        <f>J31*⑪観光用各種係数!G29</f>
        <v>0</v>
      </c>
      <c r="M31" s="227">
        <f>J31*⑪観光用各種係数!H29</f>
        <v>0</v>
      </c>
      <c r="N31" s="228">
        <f t="shared" si="0"/>
        <v>0</v>
      </c>
      <c r="O31" s="226"/>
      <c r="P31" s="226">
        <f>$O$51*⑪観光用各種係数!I29</f>
        <v>0</v>
      </c>
      <c r="Q31" s="229">
        <f>P31*⑪観光用各種係数!E29</f>
        <v>0</v>
      </c>
      <c r="R31" s="225">
        <v>0</v>
      </c>
      <c r="S31" s="226">
        <f>R31*⑪観光用各種係数!F29</f>
        <v>0</v>
      </c>
      <c r="T31" s="226">
        <f>R31*⑪観光用各種係数!G29</f>
        <v>0</v>
      </c>
      <c r="U31" s="227">
        <f>R31*⑪観光用各種係数!H29</f>
        <v>0</v>
      </c>
      <c r="V31" s="225">
        <f t="shared" si="1"/>
        <v>0</v>
      </c>
      <c r="W31" s="226">
        <f t="shared" si="2"/>
        <v>0</v>
      </c>
      <c r="X31" s="226">
        <f t="shared" si="3"/>
        <v>0</v>
      </c>
      <c r="Y31" s="227">
        <f t="shared" si="4"/>
        <v>0</v>
      </c>
    </row>
    <row r="32" spans="2:25" x14ac:dyDescent="0.15">
      <c r="B32" s="386" t="s">
        <v>263</v>
      </c>
      <c r="C32" s="326" t="s">
        <v>410</v>
      </c>
      <c r="D32" s="387">
        <f>⑧計算域Ⅰ!I33</f>
        <v>0</v>
      </c>
      <c r="E32" s="388">
        <f>D32*⑪観光用各種係数!F30</f>
        <v>0</v>
      </c>
      <c r="F32" s="388">
        <f>D32*⑪観光用各種係数!G30</f>
        <v>0</v>
      </c>
      <c r="G32" s="389">
        <f>D32*⑪観光用各種係数!H30</f>
        <v>0</v>
      </c>
      <c r="H32" s="390">
        <v>0</v>
      </c>
      <c r="I32" s="391">
        <f>H32*⑪観光用各種係数!E30</f>
        <v>0</v>
      </c>
      <c r="J32" s="387">
        <v>0</v>
      </c>
      <c r="K32" s="388">
        <f>J32*⑪観光用各種係数!F30</f>
        <v>0</v>
      </c>
      <c r="L32" s="388">
        <f>J32*⑪観光用各種係数!G30</f>
        <v>0</v>
      </c>
      <c r="M32" s="389">
        <f>J32*⑪観光用各種係数!H30</f>
        <v>0</v>
      </c>
      <c r="N32" s="390">
        <f t="shared" si="0"/>
        <v>0</v>
      </c>
      <c r="O32" s="388"/>
      <c r="P32" s="388">
        <f>$O$51*⑪観光用各種係数!I30</f>
        <v>0</v>
      </c>
      <c r="Q32" s="391">
        <f>P32*⑪観光用各種係数!E30</f>
        <v>0</v>
      </c>
      <c r="R32" s="387">
        <v>0</v>
      </c>
      <c r="S32" s="388">
        <f>R32*⑪観光用各種係数!F30</f>
        <v>0</v>
      </c>
      <c r="T32" s="388">
        <f>R32*⑪観光用各種係数!G30</f>
        <v>0</v>
      </c>
      <c r="U32" s="389">
        <f>R32*⑪観光用各種係数!H30</f>
        <v>0</v>
      </c>
      <c r="V32" s="387">
        <f t="shared" si="1"/>
        <v>0</v>
      </c>
      <c r="W32" s="388">
        <f t="shared" si="2"/>
        <v>0</v>
      </c>
      <c r="X32" s="388">
        <f t="shared" si="3"/>
        <v>0</v>
      </c>
      <c r="Y32" s="389">
        <f t="shared" si="4"/>
        <v>0</v>
      </c>
    </row>
    <row r="33" spans="2:25" x14ac:dyDescent="0.15">
      <c r="B33" s="223" t="s">
        <v>264</v>
      </c>
      <c r="C33" s="224" t="s">
        <v>531</v>
      </c>
      <c r="D33" s="225">
        <f>⑧計算域Ⅰ!I34</f>
        <v>0</v>
      </c>
      <c r="E33" s="226">
        <f>D33*⑪観光用各種係数!F31</f>
        <v>0</v>
      </c>
      <c r="F33" s="226">
        <f>D33*⑪観光用各種係数!G31</f>
        <v>0</v>
      </c>
      <c r="G33" s="227">
        <f>D33*⑪観光用各種係数!H31</f>
        <v>0</v>
      </c>
      <c r="H33" s="228">
        <v>0</v>
      </c>
      <c r="I33" s="227">
        <f>H33*⑪観光用各種係数!E31</f>
        <v>0</v>
      </c>
      <c r="J33" s="225">
        <v>0</v>
      </c>
      <c r="K33" s="226">
        <f>J33*⑪観光用各種係数!F31</f>
        <v>0</v>
      </c>
      <c r="L33" s="226">
        <f>J33*⑪観光用各種係数!G31</f>
        <v>0</v>
      </c>
      <c r="M33" s="227">
        <f>J33*⑪観光用各種係数!H31</f>
        <v>0</v>
      </c>
      <c r="N33" s="228">
        <f t="shared" si="0"/>
        <v>0</v>
      </c>
      <c r="O33" s="226"/>
      <c r="P33" s="226">
        <f>$O$51*⑪観光用各種係数!I31</f>
        <v>0</v>
      </c>
      <c r="Q33" s="229">
        <f>P33*⑪観光用各種係数!E31</f>
        <v>0</v>
      </c>
      <c r="R33" s="225">
        <v>0</v>
      </c>
      <c r="S33" s="226">
        <f>R33*⑪観光用各種係数!F31</f>
        <v>0</v>
      </c>
      <c r="T33" s="226">
        <f>R33*⑪観光用各種係数!G31</f>
        <v>0</v>
      </c>
      <c r="U33" s="227">
        <f>R33*⑪観光用各種係数!H31</f>
        <v>0</v>
      </c>
      <c r="V33" s="225">
        <f t="shared" si="1"/>
        <v>0</v>
      </c>
      <c r="W33" s="226">
        <f t="shared" si="2"/>
        <v>0</v>
      </c>
      <c r="X33" s="226">
        <f t="shared" si="3"/>
        <v>0</v>
      </c>
      <c r="Y33" s="227">
        <f t="shared" si="4"/>
        <v>0</v>
      </c>
    </row>
    <row r="34" spans="2:25" x14ac:dyDescent="0.15">
      <c r="B34" s="386" t="s">
        <v>265</v>
      </c>
      <c r="C34" s="326" t="s">
        <v>266</v>
      </c>
      <c r="D34" s="387">
        <f>⑧計算域Ⅰ!I35</f>
        <v>0</v>
      </c>
      <c r="E34" s="388">
        <f>D34*⑪観光用各種係数!F32</f>
        <v>0</v>
      </c>
      <c r="F34" s="388">
        <f>D34*⑪観光用各種係数!G32</f>
        <v>0</v>
      </c>
      <c r="G34" s="389">
        <f>D34*⑪観光用各種係数!H32</f>
        <v>0</v>
      </c>
      <c r="H34" s="390">
        <v>0</v>
      </c>
      <c r="I34" s="391">
        <f>H34*⑪観光用各種係数!E32</f>
        <v>0</v>
      </c>
      <c r="J34" s="387">
        <v>0</v>
      </c>
      <c r="K34" s="388">
        <f>J34*⑪観光用各種係数!F32</f>
        <v>0</v>
      </c>
      <c r="L34" s="388">
        <f>J34*⑪観光用各種係数!G32</f>
        <v>0</v>
      </c>
      <c r="M34" s="389">
        <f>J34*⑪観光用各種係数!H32</f>
        <v>0</v>
      </c>
      <c r="N34" s="387">
        <f t="shared" si="0"/>
        <v>0</v>
      </c>
      <c r="O34" s="388"/>
      <c r="P34" s="388">
        <f>$O$51*⑪観光用各種係数!I32</f>
        <v>0</v>
      </c>
      <c r="Q34" s="389">
        <f>P34*⑪観光用各種係数!E32</f>
        <v>0</v>
      </c>
      <c r="R34" s="387">
        <v>0</v>
      </c>
      <c r="S34" s="388">
        <f>R34*⑪観光用各種係数!F32</f>
        <v>0</v>
      </c>
      <c r="T34" s="388">
        <f>R34*⑪観光用各種係数!G32</f>
        <v>0</v>
      </c>
      <c r="U34" s="389">
        <f>R34*⑪観光用各種係数!H32</f>
        <v>0</v>
      </c>
      <c r="V34" s="387">
        <f t="shared" si="1"/>
        <v>0</v>
      </c>
      <c r="W34" s="388">
        <f t="shared" si="2"/>
        <v>0</v>
      </c>
      <c r="X34" s="388">
        <f t="shared" si="3"/>
        <v>0</v>
      </c>
      <c r="Y34" s="389">
        <f t="shared" si="4"/>
        <v>0</v>
      </c>
    </row>
    <row r="35" spans="2:25" x14ac:dyDescent="0.15">
      <c r="B35" s="223" t="s">
        <v>267</v>
      </c>
      <c r="C35" s="224" t="s">
        <v>268</v>
      </c>
      <c r="D35" s="225">
        <f>⑧計算域Ⅰ!I36</f>
        <v>0</v>
      </c>
      <c r="E35" s="226">
        <f>D35*⑪観光用各種係数!F33</f>
        <v>0</v>
      </c>
      <c r="F35" s="226">
        <f>D35*⑪観光用各種係数!G33</f>
        <v>0</v>
      </c>
      <c r="G35" s="227">
        <f>D35*⑪観光用各種係数!H33</f>
        <v>0</v>
      </c>
      <c r="H35" s="228">
        <v>0</v>
      </c>
      <c r="I35" s="229">
        <f>H35*⑪観光用各種係数!E33</f>
        <v>0</v>
      </c>
      <c r="J35" s="225">
        <v>0</v>
      </c>
      <c r="K35" s="226">
        <f>J35*⑪観光用各種係数!F33</f>
        <v>0</v>
      </c>
      <c r="L35" s="226">
        <f>J35*⑪観光用各種係数!G33</f>
        <v>0</v>
      </c>
      <c r="M35" s="227">
        <f>J35*⑪観光用各種係数!H33</f>
        <v>0</v>
      </c>
      <c r="N35" s="228">
        <f t="shared" si="0"/>
        <v>0</v>
      </c>
      <c r="O35" s="226"/>
      <c r="P35" s="226">
        <f>$O$51*⑪観光用各種係数!I33</f>
        <v>0</v>
      </c>
      <c r="Q35" s="229">
        <f>P35*⑪観光用各種係数!E33</f>
        <v>0</v>
      </c>
      <c r="R35" s="225">
        <v>0</v>
      </c>
      <c r="S35" s="226">
        <f>R35*⑪観光用各種係数!F33</f>
        <v>0</v>
      </c>
      <c r="T35" s="226">
        <f>R35*⑪観光用各種係数!G33</f>
        <v>0</v>
      </c>
      <c r="U35" s="227">
        <f>R35*⑪観光用各種係数!H33</f>
        <v>0</v>
      </c>
      <c r="V35" s="225">
        <f t="shared" si="1"/>
        <v>0</v>
      </c>
      <c r="W35" s="226">
        <f t="shared" si="2"/>
        <v>0</v>
      </c>
      <c r="X35" s="226">
        <f t="shared" si="3"/>
        <v>0</v>
      </c>
      <c r="Y35" s="227">
        <f t="shared" si="4"/>
        <v>0</v>
      </c>
    </row>
    <row r="36" spans="2:25" x14ac:dyDescent="0.15">
      <c r="B36" s="386" t="s">
        <v>269</v>
      </c>
      <c r="C36" s="326" t="s">
        <v>411</v>
      </c>
      <c r="D36" s="387">
        <f>⑧計算域Ⅰ!I37</f>
        <v>0</v>
      </c>
      <c r="E36" s="388">
        <f>D36*⑪観光用各種係数!F34</f>
        <v>0</v>
      </c>
      <c r="F36" s="388">
        <f>D36*⑪観光用各種係数!G34</f>
        <v>0</v>
      </c>
      <c r="G36" s="389">
        <f>D36*⑪観光用各種係数!H34</f>
        <v>0</v>
      </c>
      <c r="H36" s="390">
        <v>0</v>
      </c>
      <c r="I36" s="391">
        <f>H36*⑪観光用各種係数!E34</f>
        <v>0</v>
      </c>
      <c r="J36" s="387">
        <v>0</v>
      </c>
      <c r="K36" s="388">
        <f>J36*⑪観光用各種係数!F34</f>
        <v>0</v>
      </c>
      <c r="L36" s="388">
        <f>J36*⑪観光用各種係数!G34</f>
        <v>0</v>
      </c>
      <c r="M36" s="389">
        <f>J36*⑪観光用各種係数!H34</f>
        <v>0</v>
      </c>
      <c r="N36" s="390">
        <f t="shared" si="0"/>
        <v>0</v>
      </c>
      <c r="O36" s="388"/>
      <c r="P36" s="388">
        <f>$O$51*⑪観光用各種係数!I34</f>
        <v>0</v>
      </c>
      <c r="Q36" s="391">
        <f>P36*⑪観光用各種係数!E34</f>
        <v>0</v>
      </c>
      <c r="R36" s="387">
        <v>0</v>
      </c>
      <c r="S36" s="388">
        <f>R36*⑪観光用各種係数!F34</f>
        <v>0</v>
      </c>
      <c r="T36" s="388">
        <f>R36*⑪観光用各種係数!G34</f>
        <v>0</v>
      </c>
      <c r="U36" s="389">
        <f>R36*⑪観光用各種係数!H34</f>
        <v>0</v>
      </c>
      <c r="V36" s="387">
        <f t="shared" si="1"/>
        <v>0</v>
      </c>
      <c r="W36" s="388">
        <f t="shared" si="2"/>
        <v>0</v>
      </c>
      <c r="X36" s="388">
        <f t="shared" si="3"/>
        <v>0</v>
      </c>
      <c r="Y36" s="389">
        <f t="shared" si="4"/>
        <v>0</v>
      </c>
    </row>
    <row r="37" spans="2:25" x14ac:dyDescent="0.15">
      <c r="B37" s="223" t="s">
        <v>270</v>
      </c>
      <c r="C37" s="224" t="s">
        <v>412</v>
      </c>
      <c r="D37" s="225">
        <f>⑧計算域Ⅰ!I38</f>
        <v>0</v>
      </c>
      <c r="E37" s="226">
        <f>D37*⑪観光用各種係数!F35</f>
        <v>0</v>
      </c>
      <c r="F37" s="226">
        <f>D37*⑪観光用各種係数!G35</f>
        <v>0</v>
      </c>
      <c r="G37" s="227">
        <f>D37*⑪観光用各種係数!H35</f>
        <v>0</v>
      </c>
      <c r="H37" s="228">
        <v>0</v>
      </c>
      <c r="I37" s="229">
        <f>H37*⑪観光用各種係数!E35</f>
        <v>0</v>
      </c>
      <c r="J37" s="225">
        <v>0</v>
      </c>
      <c r="K37" s="226">
        <f>J37*⑪観光用各種係数!F35</f>
        <v>0</v>
      </c>
      <c r="L37" s="226">
        <f>J37*⑪観光用各種係数!G35</f>
        <v>0</v>
      </c>
      <c r="M37" s="227">
        <f>J37*⑪観光用各種係数!H35</f>
        <v>0</v>
      </c>
      <c r="N37" s="228">
        <f t="shared" si="0"/>
        <v>0</v>
      </c>
      <c r="O37" s="226"/>
      <c r="P37" s="226">
        <f>$O$51*⑪観光用各種係数!I35</f>
        <v>0</v>
      </c>
      <c r="Q37" s="229">
        <f>P37*⑪観光用各種係数!E35</f>
        <v>0</v>
      </c>
      <c r="R37" s="225">
        <v>0</v>
      </c>
      <c r="S37" s="226">
        <f>R37*⑪観光用各種係数!F35</f>
        <v>0</v>
      </c>
      <c r="T37" s="226">
        <f>R37*⑪観光用各種係数!G35</f>
        <v>0</v>
      </c>
      <c r="U37" s="227">
        <f>R37*⑪観光用各種係数!H35</f>
        <v>0</v>
      </c>
      <c r="V37" s="225">
        <f t="shared" si="1"/>
        <v>0</v>
      </c>
      <c r="W37" s="226">
        <f t="shared" si="2"/>
        <v>0</v>
      </c>
      <c r="X37" s="226">
        <f t="shared" si="3"/>
        <v>0</v>
      </c>
      <c r="Y37" s="227">
        <f t="shared" si="4"/>
        <v>0</v>
      </c>
    </row>
    <row r="38" spans="2:25" x14ac:dyDescent="0.15">
      <c r="B38" s="386" t="s">
        <v>271</v>
      </c>
      <c r="C38" s="326" t="s">
        <v>272</v>
      </c>
      <c r="D38" s="387">
        <f>⑧計算域Ⅰ!I39</f>
        <v>0</v>
      </c>
      <c r="E38" s="388">
        <f>D38*⑪観光用各種係数!F36</f>
        <v>0</v>
      </c>
      <c r="F38" s="388">
        <f>D38*⑪観光用各種係数!G36</f>
        <v>0</v>
      </c>
      <c r="G38" s="389">
        <f>D38*⑪観光用各種係数!H36</f>
        <v>0</v>
      </c>
      <c r="H38" s="390">
        <v>0</v>
      </c>
      <c r="I38" s="391">
        <f>H38*⑪観光用各種係数!E36</f>
        <v>0</v>
      </c>
      <c r="J38" s="387">
        <v>0</v>
      </c>
      <c r="K38" s="388">
        <f>J38*⑪観光用各種係数!F36</f>
        <v>0</v>
      </c>
      <c r="L38" s="388">
        <f>J38*⑪観光用各種係数!G36</f>
        <v>0</v>
      </c>
      <c r="M38" s="389">
        <f>J38*⑪観光用各種係数!H36</f>
        <v>0</v>
      </c>
      <c r="N38" s="390">
        <f t="shared" si="0"/>
        <v>0</v>
      </c>
      <c r="O38" s="388"/>
      <c r="P38" s="388">
        <f>$O$51*⑪観光用各種係数!I36</f>
        <v>0</v>
      </c>
      <c r="Q38" s="389">
        <f>P38*⑪観光用各種係数!E36</f>
        <v>0</v>
      </c>
      <c r="R38" s="387">
        <v>0</v>
      </c>
      <c r="S38" s="388">
        <f>R38*⑪観光用各種係数!F36</f>
        <v>0</v>
      </c>
      <c r="T38" s="388">
        <f>R38*⑪観光用各種係数!G36</f>
        <v>0</v>
      </c>
      <c r="U38" s="389">
        <f>R38*⑪観光用各種係数!H36</f>
        <v>0</v>
      </c>
      <c r="V38" s="387">
        <f t="shared" si="1"/>
        <v>0</v>
      </c>
      <c r="W38" s="388">
        <f t="shared" si="2"/>
        <v>0</v>
      </c>
      <c r="X38" s="388">
        <f t="shared" si="3"/>
        <v>0</v>
      </c>
      <c r="Y38" s="389">
        <f t="shared" si="4"/>
        <v>0</v>
      </c>
    </row>
    <row r="39" spans="2:25" x14ac:dyDescent="0.15">
      <c r="B39" s="223" t="s">
        <v>273</v>
      </c>
      <c r="C39" s="224" t="s">
        <v>413</v>
      </c>
      <c r="D39" s="225">
        <f>⑧計算域Ⅰ!I40</f>
        <v>0</v>
      </c>
      <c r="E39" s="226">
        <f>D39*⑪観光用各種係数!F37</f>
        <v>0</v>
      </c>
      <c r="F39" s="226">
        <f>D39*⑪観光用各種係数!G37</f>
        <v>0</v>
      </c>
      <c r="G39" s="227">
        <f>D39*⑪観光用各種係数!H37</f>
        <v>0</v>
      </c>
      <c r="H39" s="228">
        <v>0</v>
      </c>
      <c r="I39" s="227">
        <f>H39*⑪観光用各種係数!E37</f>
        <v>0</v>
      </c>
      <c r="J39" s="225">
        <v>0</v>
      </c>
      <c r="K39" s="226">
        <f>J39*⑪観光用各種係数!F37</f>
        <v>0</v>
      </c>
      <c r="L39" s="226">
        <f>J39*⑪観光用各種係数!G37</f>
        <v>0</v>
      </c>
      <c r="M39" s="227">
        <f>J39*⑪観光用各種係数!H37</f>
        <v>0</v>
      </c>
      <c r="N39" s="225">
        <f t="shared" si="0"/>
        <v>0</v>
      </c>
      <c r="O39" s="226"/>
      <c r="P39" s="226">
        <f>$O$51*⑪観光用各種係数!I37</f>
        <v>0</v>
      </c>
      <c r="Q39" s="229">
        <f>P39*⑪観光用各種係数!E37</f>
        <v>0</v>
      </c>
      <c r="R39" s="225">
        <v>0</v>
      </c>
      <c r="S39" s="226">
        <f>R39*⑪観光用各種係数!F37</f>
        <v>0</v>
      </c>
      <c r="T39" s="226">
        <f>R39*⑪観光用各種係数!G37</f>
        <v>0</v>
      </c>
      <c r="U39" s="227">
        <f>R39*⑪観光用各種係数!H37</f>
        <v>0</v>
      </c>
      <c r="V39" s="225">
        <f t="shared" si="1"/>
        <v>0</v>
      </c>
      <c r="W39" s="226">
        <f t="shared" si="2"/>
        <v>0</v>
      </c>
      <c r="X39" s="226">
        <f t="shared" si="3"/>
        <v>0</v>
      </c>
      <c r="Y39" s="227">
        <f t="shared" si="4"/>
        <v>0</v>
      </c>
    </row>
    <row r="40" spans="2:25" x14ac:dyDescent="0.15">
      <c r="B40" s="386" t="s">
        <v>275</v>
      </c>
      <c r="C40" s="326" t="s">
        <v>414</v>
      </c>
      <c r="D40" s="387">
        <f>⑧計算域Ⅰ!I41</f>
        <v>0</v>
      </c>
      <c r="E40" s="388">
        <f>D40*⑪観光用各種係数!F38</f>
        <v>0</v>
      </c>
      <c r="F40" s="388">
        <f>D40*⑪観光用各種係数!G38</f>
        <v>0</v>
      </c>
      <c r="G40" s="389">
        <f>D40*⑪観光用各種係数!H38</f>
        <v>0</v>
      </c>
      <c r="H40" s="390">
        <v>0</v>
      </c>
      <c r="I40" s="391">
        <f>H40*⑪観光用各種係数!E38</f>
        <v>0</v>
      </c>
      <c r="J40" s="387">
        <v>0</v>
      </c>
      <c r="K40" s="388">
        <f>J40*⑪観光用各種係数!F38</f>
        <v>0</v>
      </c>
      <c r="L40" s="388">
        <f>J40*⑪観光用各種係数!G38</f>
        <v>0</v>
      </c>
      <c r="M40" s="389">
        <f>J40*⑪観光用各種係数!H38</f>
        <v>0</v>
      </c>
      <c r="N40" s="390">
        <f t="shared" si="0"/>
        <v>0</v>
      </c>
      <c r="O40" s="388"/>
      <c r="P40" s="388">
        <f>$O$51*⑪観光用各種係数!I38</f>
        <v>0</v>
      </c>
      <c r="Q40" s="391">
        <f>P40*⑪観光用各種係数!E38</f>
        <v>0</v>
      </c>
      <c r="R40" s="387">
        <v>0</v>
      </c>
      <c r="S40" s="388">
        <f>R40*⑪観光用各種係数!F38</f>
        <v>0</v>
      </c>
      <c r="T40" s="388">
        <f>R40*⑪観光用各種係数!G38</f>
        <v>0</v>
      </c>
      <c r="U40" s="389">
        <f>R40*⑪観光用各種係数!H38</f>
        <v>0</v>
      </c>
      <c r="V40" s="387">
        <f t="shared" si="1"/>
        <v>0</v>
      </c>
      <c r="W40" s="388">
        <f t="shared" si="2"/>
        <v>0</v>
      </c>
      <c r="X40" s="388">
        <f t="shared" si="3"/>
        <v>0</v>
      </c>
      <c r="Y40" s="389">
        <f t="shared" si="4"/>
        <v>0</v>
      </c>
    </row>
    <row r="41" spans="2:25" x14ac:dyDescent="0.15">
      <c r="B41" s="399" t="s">
        <v>276</v>
      </c>
      <c r="C41" s="232" t="s">
        <v>415</v>
      </c>
      <c r="D41" s="225">
        <f>⑧計算域Ⅰ!I42</f>
        <v>0</v>
      </c>
      <c r="E41" s="226">
        <f>D41*⑪観光用各種係数!F39</f>
        <v>0</v>
      </c>
      <c r="F41" s="226">
        <f>D41*⑪観光用各種係数!G39</f>
        <v>0</v>
      </c>
      <c r="G41" s="227">
        <f>D41*⑪観光用各種係数!H39</f>
        <v>0</v>
      </c>
      <c r="H41" s="228">
        <v>0</v>
      </c>
      <c r="I41" s="229">
        <f>H41*⑪観光用各種係数!E39</f>
        <v>0</v>
      </c>
      <c r="J41" s="225">
        <v>0</v>
      </c>
      <c r="K41" s="226">
        <f>J41*⑪観光用各種係数!F39</f>
        <v>0</v>
      </c>
      <c r="L41" s="226">
        <f>J41*⑪観光用各種係数!G39</f>
        <v>0</v>
      </c>
      <c r="M41" s="227">
        <f>J41*⑪観光用各種係数!H39</f>
        <v>0</v>
      </c>
      <c r="N41" s="228">
        <f t="shared" si="0"/>
        <v>0</v>
      </c>
      <c r="O41" s="226"/>
      <c r="P41" s="226">
        <f>$O$51*⑪観光用各種係数!I39</f>
        <v>0</v>
      </c>
      <c r="Q41" s="229">
        <f>P41*⑪観光用各種係数!E39</f>
        <v>0</v>
      </c>
      <c r="R41" s="225">
        <v>0</v>
      </c>
      <c r="S41" s="226">
        <f>R41*⑪観光用各種係数!F39</f>
        <v>0</v>
      </c>
      <c r="T41" s="226">
        <f>R41*⑪観光用各種係数!G39</f>
        <v>0</v>
      </c>
      <c r="U41" s="227">
        <f>R41*⑪観光用各種係数!H39</f>
        <v>0</v>
      </c>
      <c r="V41" s="225">
        <f t="shared" si="1"/>
        <v>0</v>
      </c>
      <c r="W41" s="226">
        <f t="shared" si="2"/>
        <v>0</v>
      </c>
      <c r="X41" s="226">
        <f t="shared" si="3"/>
        <v>0</v>
      </c>
      <c r="Y41" s="227">
        <f t="shared" si="4"/>
        <v>0</v>
      </c>
    </row>
    <row r="42" spans="2:25" x14ac:dyDescent="0.15">
      <c r="B42" s="400" t="s">
        <v>277</v>
      </c>
      <c r="C42" s="397" t="s">
        <v>416</v>
      </c>
      <c r="D42" s="387">
        <f>⑧計算域Ⅰ!I43</f>
        <v>0</v>
      </c>
      <c r="E42" s="388">
        <f>D42*⑪観光用各種係数!F40</f>
        <v>0</v>
      </c>
      <c r="F42" s="388">
        <f>D42*⑪観光用各種係数!G40</f>
        <v>0</v>
      </c>
      <c r="G42" s="389">
        <f>D42*⑪観光用各種係数!H40</f>
        <v>0</v>
      </c>
      <c r="H42" s="390">
        <v>0</v>
      </c>
      <c r="I42" s="391">
        <f>H42*⑪観光用各種係数!E40</f>
        <v>0</v>
      </c>
      <c r="J42" s="387">
        <v>0</v>
      </c>
      <c r="K42" s="388">
        <f>J42*⑪観光用各種係数!F40</f>
        <v>0</v>
      </c>
      <c r="L42" s="388">
        <f>J42*⑪観光用各種係数!G40</f>
        <v>0</v>
      </c>
      <c r="M42" s="389">
        <f>J42*⑪観光用各種係数!H40</f>
        <v>0</v>
      </c>
      <c r="N42" s="390">
        <f t="shared" ref="N42:N50" si="5">G42+M42</f>
        <v>0</v>
      </c>
      <c r="O42" s="388"/>
      <c r="P42" s="388">
        <f>$O$51*⑪観光用各種係数!I40</f>
        <v>0</v>
      </c>
      <c r="Q42" s="391">
        <f>P42*⑪観光用各種係数!E40</f>
        <v>0</v>
      </c>
      <c r="R42" s="387">
        <v>0</v>
      </c>
      <c r="S42" s="388">
        <f>R42*⑪観光用各種係数!F40</f>
        <v>0</v>
      </c>
      <c r="T42" s="388">
        <f>R42*⑪観光用各種係数!G40</f>
        <v>0</v>
      </c>
      <c r="U42" s="389">
        <f>R42*⑪観光用各種係数!H40</f>
        <v>0</v>
      </c>
      <c r="V42" s="387">
        <f t="shared" si="1"/>
        <v>0</v>
      </c>
      <c r="W42" s="388">
        <f t="shared" si="2"/>
        <v>0</v>
      </c>
      <c r="X42" s="388">
        <f t="shared" si="3"/>
        <v>0</v>
      </c>
      <c r="Y42" s="389">
        <f t="shared" si="4"/>
        <v>0</v>
      </c>
    </row>
    <row r="43" spans="2:25" x14ac:dyDescent="0.15">
      <c r="B43" s="399" t="s">
        <v>279</v>
      </c>
      <c r="C43" s="232" t="s">
        <v>417</v>
      </c>
      <c r="D43" s="225">
        <f>⑧計算域Ⅰ!I44</f>
        <v>0</v>
      </c>
      <c r="E43" s="226">
        <f>D43*⑪観光用各種係数!F41</f>
        <v>0</v>
      </c>
      <c r="F43" s="226">
        <f>D43*⑪観光用各種係数!G41</f>
        <v>0</v>
      </c>
      <c r="G43" s="227">
        <f>D43*⑪観光用各種係数!H41</f>
        <v>0</v>
      </c>
      <c r="H43" s="228">
        <v>0</v>
      </c>
      <c r="I43" s="227">
        <f>H43*⑪観光用各種係数!E41</f>
        <v>0</v>
      </c>
      <c r="J43" s="225">
        <v>0</v>
      </c>
      <c r="K43" s="226">
        <f>J43*⑪観光用各種係数!F41</f>
        <v>0</v>
      </c>
      <c r="L43" s="226">
        <f>J43*⑪観光用各種係数!G41</f>
        <v>0</v>
      </c>
      <c r="M43" s="227">
        <f>J43*⑪観光用各種係数!H41</f>
        <v>0</v>
      </c>
      <c r="N43" s="228">
        <f t="shared" si="5"/>
        <v>0</v>
      </c>
      <c r="O43" s="226"/>
      <c r="P43" s="226">
        <f>$O$51*⑪観光用各種係数!I41</f>
        <v>0</v>
      </c>
      <c r="Q43" s="227">
        <f>P43*⑪観光用各種係数!E41</f>
        <v>0</v>
      </c>
      <c r="R43" s="225">
        <v>0</v>
      </c>
      <c r="S43" s="226">
        <f>R43*⑪観光用各種係数!F41</f>
        <v>0</v>
      </c>
      <c r="T43" s="226">
        <f>R43*⑪観光用各種係数!G41</f>
        <v>0</v>
      </c>
      <c r="U43" s="227">
        <f>R43*⑪観光用各種係数!H41</f>
        <v>0</v>
      </c>
      <c r="V43" s="225">
        <f t="shared" si="1"/>
        <v>0</v>
      </c>
      <c r="W43" s="226">
        <f t="shared" si="2"/>
        <v>0</v>
      </c>
      <c r="X43" s="226">
        <f t="shared" si="3"/>
        <v>0</v>
      </c>
      <c r="Y43" s="227">
        <f t="shared" si="4"/>
        <v>0</v>
      </c>
    </row>
    <row r="44" spans="2:25" x14ac:dyDescent="0.15">
      <c r="B44" s="400" t="s">
        <v>281</v>
      </c>
      <c r="C44" s="398" t="s">
        <v>418</v>
      </c>
      <c r="D44" s="387">
        <f>⑧計算域Ⅰ!I45</f>
        <v>0</v>
      </c>
      <c r="E44" s="388">
        <f>D44*⑪観光用各種係数!F42</f>
        <v>0</v>
      </c>
      <c r="F44" s="388">
        <f>D44*⑪観光用各種係数!G42</f>
        <v>0</v>
      </c>
      <c r="G44" s="389">
        <f>D44*⑪観光用各種係数!H42</f>
        <v>0</v>
      </c>
      <c r="H44" s="390">
        <v>0</v>
      </c>
      <c r="I44" s="391">
        <f>H44*⑪観光用各種係数!E42</f>
        <v>0</v>
      </c>
      <c r="J44" s="387">
        <v>0</v>
      </c>
      <c r="K44" s="388">
        <f>J44*⑪観光用各種係数!F42</f>
        <v>0</v>
      </c>
      <c r="L44" s="388">
        <f>J44*⑪観光用各種係数!G42</f>
        <v>0</v>
      </c>
      <c r="M44" s="389">
        <f>J44*⑪観光用各種係数!H42</f>
        <v>0</v>
      </c>
      <c r="N44" s="390">
        <f t="shared" si="5"/>
        <v>0</v>
      </c>
      <c r="O44" s="388"/>
      <c r="P44" s="388">
        <f>$O$51*⑪観光用各種係数!I42</f>
        <v>0</v>
      </c>
      <c r="Q44" s="391">
        <f>P44*⑪観光用各種係数!E42</f>
        <v>0</v>
      </c>
      <c r="R44" s="387">
        <v>0</v>
      </c>
      <c r="S44" s="388">
        <f>R44*⑪観光用各種係数!F42</f>
        <v>0</v>
      </c>
      <c r="T44" s="388">
        <f>R44*⑪観光用各種係数!G42</f>
        <v>0</v>
      </c>
      <c r="U44" s="389">
        <f>R44*⑪観光用各種係数!H42</f>
        <v>0</v>
      </c>
      <c r="V44" s="387">
        <f t="shared" si="1"/>
        <v>0</v>
      </c>
      <c r="W44" s="388">
        <f t="shared" ref="W44:Y50" si="6">E44+K44+S44</f>
        <v>0</v>
      </c>
      <c r="X44" s="388">
        <f t="shared" si="6"/>
        <v>0</v>
      </c>
      <c r="Y44" s="389">
        <f t="shared" si="6"/>
        <v>0</v>
      </c>
    </row>
    <row r="45" spans="2:25" x14ac:dyDescent="0.15">
      <c r="B45" s="399" t="s">
        <v>282</v>
      </c>
      <c r="C45" s="232" t="s">
        <v>419</v>
      </c>
      <c r="D45" s="225">
        <f>⑧計算域Ⅰ!I46</f>
        <v>0</v>
      </c>
      <c r="E45" s="226">
        <f>D45*⑪観光用各種係数!F43</f>
        <v>0</v>
      </c>
      <c r="F45" s="226">
        <f>D45*⑪観光用各種係数!G43</f>
        <v>0</v>
      </c>
      <c r="G45" s="227">
        <f>D45*⑪観光用各種係数!H43</f>
        <v>0</v>
      </c>
      <c r="H45" s="228">
        <v>0</v>
      </c>
      <c r="I45" s="229">
        <f>H45*⑪観光用各種係数!E43</f>
        <v>0</v>
      </c>
      <c r="J45" s="225">
        <v>0</v>
      </c>
      <c r="K45" s="226">
        <f>J45*⑪観光用各種係数!F43</f>
        <v>0</v>
      </c>
      <c r="L45" s="226">
        <f>J45*⑪観光用各種係数!G43</f>
        <v>0</v>
      </c>
      <c r="M45" s="227">
        <f>J45*⑪観光用各種係数!H43</f>
        <v>0</v>
      </c>
      <c r="N45" s="228">
        <f t="shared" si="5"/>
        <v>0</v>
      </c>
      <c r="O45" s="226"/>
      <c r="P45" s="226">
        <f>$O$51*⑪観光用各種係数!I43</f>
        <v>0</v>
      </c>
      <c r="Q45" s="229">
        <f>P45*⑪観光用各種係数!E43</f>
        <v>0</v>
      </c>
      <c r="R45" s="225">
        <v>0</v>
      </c>
      <c r="S45" s="226">
        <f>R45*⑪観光用各種係数!F43</f>
        <v>0</v>
      </c>
      <c r="T45" s="226">
        <f>R45*⑪観光用各種係数!G43</f>
        <v>0</v>
      </c>
      <c r="U45" s="227">
        <f>R45*⑪観光用各種係数!H43</f>
        <v>0</v>
      </c>
      <c r="V45" s="225">
        <f t="shared" si="1"/>
        <v>0</v>
      </c>
      <c r="W45" s="226">
        <f t="shared" si="6"/>
        <v>0</v>
      </c>
      <c r="X45" s="226">
        <f t="shared" si="6"/>
        <v>0</v>
      </c>
      <c r="Y45" s="227">
        <f t="shared" si="6"/>
        <v>0</v>
      </c>
    </row>
    <row r="46" spans="2:25" x14ac:dyDescent="0.15">
      <c r="B46" s="400" t="s">
        <v>283</v>
      </c>
      <c r="C46" s="397" t="s">
        <v>420</v>
      </c>
      <c r="D46" s="387">
        <f>⑧計算域Ⅰ!I47</f>
        <v>0</v>
      </c>
      <c r="E46" s="388">
        <f>D46*⑪観光用各種係数!F44</f>
        <v>0</v>
      </c>
      <c r="F46" s="388">
        <f>D46*⑪観光用各種係数!G44</f>
        <v>0</v>
      </c>
      <c r="G46" s="389">
        <f>D46*⑪観光用各種係数!H44</f>
        <v>0</v>
      </c>
      <c r="H46" s="390">
        <v>0</v>
      </c>
      <c r="I46" s="391">
        <f>H46*⑪観光用各種係数!E44</f>
        <v>0</v>
      </c>
      <c r="J46" s="387">
        <v>0</v>
      </c>
      <c r="K46" s="388">
        <f>J46*⑪観光用各種係数!F44</f>
        <v>0</v>
      </c>
      <c r="L46" s="388">
        <f>J46*⑪観光用各種係数!G44</f>
        <v>0</v>
      </c>
      <c r="M46" s="389">
        <f>J46*⑪観光用各種係数!H44</f>
        <v>0</v>
      </c>
      <c r="N46" s="390">
        <f>G46+M46</f>
        <v>0</v>
      </c>
      <c r="O46" s="388"/>
      <c r="P46" s="388">
        <f>$O$51*⑪観光用各種係数!I44</f>
        <v>0</v>
      </c>
      <c r="Q46" s="391">
        <f>P46*⑪観光用各種係数!E44</f>
        <v>0</v>
      </c>
      <c r="R46" s="387">
        <v>0</v>
      </c>
      <c r="S46" s="388">
        <f>R46*⑪観光用各種係数!F44</f>
        <v>0</v>
      </c>
      <c r="T46" s="388">
        <f>R46*⑪観光用各種係数!G44</f>
        <v>0</v>
      </c>
      <c r="U46" s="389">
        <f>R46*⑪観光用各種係数!H44</f>
        <v>0</v>
      </c>
      <c r="V46" s="387">
        <f t="shared" si="1"/>
        <v>0</v>
      </c>
      <c r="W46" s="388">
        <f t="shared" ref="W46:Y47" si="7">E46+K46+S46</f>
        <v>0</v>
      </c>
      <c r="X46" s="388">
        <f t="shared" si="7"/>
        <v>0</v>
      </c>
      <c r="Y46" s="389">
        <f t="shared" si="7"/>
        <v>0</v>
      </c>
    </row>
    <row r="47" spans="2:25" x14ac:dyDescent="0.15">
      <c r="B47" s="399" t="s">
        <v>284</v>
      </c>
      <c r="C47" s="232" t="s">
        <v>421</v>
      </c>
      <c r="D47" s="225">
        <f>⑧計算域Ⅰ!I48</f>
        <v>0</v>
      </c>
      <c r="E47" s="226">
        <f>D47*⑪観光用各種係数!F45</f>
        <v>0</v>
      </c>
      <c r="F47" s="226">
        <f>D47*⑪観光用各種係数!G45</f>
        <v>0</v>
      </c>
      <c r="G47" s="227">
        <f>D47*⑪観光用各種係数!H45</f>
        <v>0</v>
      </c>
      <c r="H47" s="228">
        <v>0</v>
      </c>
      <c r="I47" s="229">
        <f>H47*⑪観光用各種係数!E45</f>
        <v>0</v>
      </c>
      <c r="J47" s="225">
        <v>0</v>
      </c>
      <c r="K47" s="226">
        <f>J47*⑪観光用各種係数!F45</f>
        <v>0</v>
      </c>
      <c r="L47" s="226">
        <f>J47*⑪観光用各種係数!G45</f>
        <v>0</v>
      </c>
      <c r="M47" s="227">
        <f>J47*⑪観光用各種係数!H45</f>
        <v>0</v>
      </c>
      <c r="N47" s="228">
        <f>G47+M47</f>
        <v>0</v>
      </c>
      <c r="O47" s="226"/>
      <c r="P47" s="226">
        <f>$O$51*⑪観光用各種係数!I45</f>
        <v>0</v>
      </c>
      <c r="Q47" s="229">
        <f>P47*⑪観光用各種係数!E45</f>
        <v>0</v>
      </c>
      <c r="R47" s="225">
        <v>0</v>
      </c>
      <c r="S47" s="226">
        <f>R47*⑪観光用各種係数!F45</f>
        <v>0</v>
      </c>
      <c r="T47" s="226">
        <f>R47*⑪観光用各種係数!G45</f>
        <v>0</v>
      </c>
      <c r="U47" s="227">
        <f>R47*⑪観光用各種係数!H45</f>
        <v>0</v>
      </c>
      <c r="V47" s="225">
        <f t="shared" si="1"/>
        <v>0</v>
      </c>
      <c r="W47" s="226">
        <f t="shared" si="7"/>
        <v>0</v>
      </c>
      <c r="X47" s="226">
        <f t="shared" si="7"/>
        <v>0</v>
      </c>
      <c r="Y47" s="227">
        <f t="shared" si="7"/>
        <v>0</v>
      </c>
    </row>
    <row r="48" spans="2:25" x14ac:dyDescent="0.15">
      <c r="B48" s="400" t="s">
        <v>285</v>
      </c>
      <c r="C48" s="397" t="s">
        <v>478</v>
      </c>
      <c r="D48" s="387">
        <f>⑧計算域Ⅰ!I49</f>
        <v>0</v>
      </c>
      <c r="E48" s="388">
        <f>D48*⑪観光用各種係数!F46</f>
        <v>0</v>
      </c>
      <c r="F48" s="388">
        <f>D48*⑪観光用各種係数!G46</f>
        <v>0</v>
      </c>
      <c r="G48" s="389">
        <f>D48*⑪観光用各種係数!H46</f>
        <v>0</v>
      </c>
      <c r="H48" s="390">
        <v>0</v>
      </c>
      <c r="I48" s="391">
        <f>H48*⑪観光用各種係数!E46</f>
        <v>0</v>
      </c>
      <c r="J48" s="387">
        <v>0</v>
      </c>
      <c r="K48" s="388">
        <f>J48*⑪観光用各種係数!F46</f>
        <v>0</v>
      </c>
      <c r="L48" s="388">
        <f>J48*⑪観光用各種係数!G46</f>
        <v>0</v>
      </c>
      <c r="M48" s="389">
        <f>J48*⑪観光用各種係数!H46</f>
        <v>0</v>
      </c>
      <c r="N48" s="390">
        <f t="shared" si="5"/>
        <v>0</v>
      </c>
      <c r="O48" s="388"/>
      <c r="P48" s="388">
        <f>$O$51*⑪観光用各種係数!I46</f>
        <v>0</v>
      </c>
      <c r="Q48" s="391">
        <f>P48*⑪観光用各種係数!E46</f>
        <v>0</v>
      </c>
      <c r="R48" s="387">
        <v>0</v>
      </c>
      <c r="S48" s="388">
        <f>R48*⑪観光用各種係数!F46</f>
        <v>0</v>
      </c>
      <c r="T48" s="388">
        <f>R48*⑪観光用各種係数!G46</f>
        <v>0</v>
      </c>
      <c r="U48" s="389">
        <f>R48*⑪観光用各種係数!H46</f>
        <v>0</v>
      </c>
      <c r="V48" s="387">
        <f t="shared" si="1"/>
        <v>0</v>
      </c>
      <c r="W48" s="388">
        <f t="shared" si="6"/>
        <v>0</v>
      </c>
      <c r="X48" s="388">
        <f t="shared" si="6"/>
        <v>0</v>
      </c>
      <c r="Y48" s="389">
        <f t="shared" si="6"/>
        <v>0</v>
      </c>
    </row>
    <row r="49" spans="2:25" x14ac:dyDescent="0.15">
      <c r="B49" s="399" t="s">
        <v>291</v>
      </c>
      <c r="C49" s="232" t="s">
        <v>422</v>
      </c>
      <c r="D49" s="225">
        <f>⑧計算域Ⅰ!I50</f>
        <v>0</v>
      </c>
      <c r="E49" s="226">
        <f>D49*⑪観光用各種係数!F47</f>
        <v>0</v>
      </c>
      <c r="F49" s="226">
        <f>D49*⑪観光用各種係数!G47</f>
        <v>0</v>
      </c>
      <c r="G49" s="227">
        <f>D49*⑪観光用各種係数!H47</f>
        <v>0</v>
      </c>
      <c r="H49" s="228">
        <v>0</v>
      </c>
      <c r="I49" s="229">
        <f>H49*⑪観光用各種係数!E47</f>
        <v>0</v>
      </c>
      <c r="J49" s="225">
        <v>0</v>
      </c>
      <c r="K49" s="226">
        <f>J49*⑪観光用各種係数!F47</f>
        <v>0</v>
      </c>
      <c r="L49" s="226">
        <f>J49*⑪観光用各種係数!G47</f>
        <v>0</v>
      </c>
      <c r="M49" s="227">
        <f>J49*⑪観光用各種係数!H47</f>
        <v>0</v>
      </c>
      <c r="N49" s="228">
        <f t="shared" si="5"/>
        <v>0</v>
      </c>
      <c r="O49" s="226"/>
      <c r="P49" s="226">
        <f>$O$51*⑪観光用各種係数!I47</f>
        <v>0</v>
      </c>
      <c r="Q49" s="229">
        <f>P49*⑪観光用各種係数!E47</f>
        <v>0</v>
      </c>
      <c r="R49" s="225">
        <v>0</v>
      </c>
      <c r="S49" s="226">
        <f>R49*⑪観光用各種係数!F47</f>
        <v>0</v>
      </c>
      <c r="T49" s="226">
        <f>R49*⑪観光用各種係数!G47</f>
        <v>0</v>
      </c>
      <c r="U49" s="227">
        <f>R49*⑪観光用各種係数!H47</f>
        <v>0</v>
      </c>
      <c r="V49" s="225">
        <f t="shared" si="1"/>
        <v>0</v>
      </c>
      <c r="W49" s="226">
        <f t="shared" si="6"/>
        <v>0</v>
      </c>
      <c r="X49" s="226">
        <f t="shared" si="6"/>
        <v>0</v>
      </c>
      <c r="Y49" s="227">
        <f t="shared" si="6"/>
        <v>0</v>
      </c>
    </row>
    <row r="50" spans="2:25" x14ac:dyDescent="0.15">
      <c r="B50" s="401" t="s">
        <v>292</v>
      </c>
      <c r="C50" s="402" t="s">
        <v>423</v>
      </c>
      <c r="D50" s="392">
        <f>⑧計算域Ⅰ!I51</f>
        <v>0</v>
      </c>
      <c r="E50" s="393">
        <f>D50*⑪観光用各種係数!F48</f>
        <v>0</v>
      </c>
      <c r="F50" s="393">
        <f>D50*⑪観光用各種係数!G48</f>
        <v>0</v>
      </c>
      <c r="G50" s="394">
        <f>D50*⑪観光用各種係数!H48</f>
        <v>0</v>
      </c>
      <c r="H50" s="395">
        <v>0</v>
      </c>
      <c r="I50" s="396">
        <f>H50*⑪観光用各種係数!E48</f>
        <v>0</v>
      </c>
      <c r="J50" s="392">
        <v>0</v>
      </c>
      <c r="K50" s="393">
        <f>J50*⑪観光用各種係数!F48</f>
        <v>0</v>
      </c>
      <c r="L50" s="393">
        <f>J50*⑪観光用各種係数!G48</f>
        <v>0</v>
      </c>
      <c r="M50" s="394">
        <f>J50*⑪観光用各種係数!H48</f>
        <v>0</v>
      </c>
      <c r="N50" s="392">
        <f t="shared" si="5"/>
        <v>0</v>
      </c>
      <c r="O50" s="393"/>
      <c r="P50" s="393">
        <f>$O$51*⑪観光用各種係数!I48</f>
        <v>0</v>
      </c>
      <c r="Q50" s="396">
        <f>P50*⑪観光用各種係数!E48</f>
        <v>0</v>
      </c>
      <c r="R50" s="392">
        <v>0</v>
      </c>
      <c r="S50" s="393">
        <f>R50*⑪観光用各種係数!F48</f>
        <v>0</v>
      </c>
      <c r="T50" s="393">
        <f>R50*⑪観光用各種係数!G48</f>
        <v>0</v>
      </c>
      <c r="U50" s="394">
        <f>R50*⑪観光用各種係数!H48</f>
        <v>0</v>
      </c>
      <c r="V50" s="392">
        <f t="shared" si="1"/>
        <v>0</v>
      </c>
      <c r="W50" s="393">
        <f t="shared" si="6"/>
        <v>0</v>
      </c>
      <c r="X50" s="393">
        <f t="shared" si="6"/>
        <v>0</v>
      </c>
      <c r="Y50" s="394">
        <f t="shared" si="6"/>
        <v>0</v>
      </c>
    </row>
    <row r="51" spans="2:25" ht="18" customHeight="1" thickBot="1" x14ac:dyDescent="0.2">
      <c r="B51" s="779" t="s">
        <v>15</v>
      </c>
      <c r="C51" s="780"/>
      <c r="D51" s="102">
        <f t="shared" ref="D51:N51" si="8">SUM(D9:D50)</f>
        <v>0</v>
      </c>
      <c r="E51" s="103">
        <f>SUM(E9:E50)</f>
        <v>0</v>
      </c>
      <c r="F51" s="103">
        <f>SUM(F9:F50)</f>
        <v>0</v>
      </c>
      <c r="G51" s="104">
        <f t="shared" si="8"/>
        <v>0</v>
      </c>
      <c r="H51" s="105">
        <f t="shared" si="8"/>
        <v>0</v>
      </c>
      <c r="I51" s="106">
        <f t="shared" si="8"/>
        <v>0</v>
      </c>
      <c r="J51" s="102">
        <f t="shared" si="8"/>
        <v>0</v>
      </c>
      <c r="K51" s="103">
        <f t="shared" si="8"/>
        <v>0</v>
      </c>
      <c r="L51" s="103">
        <f t="shared" si="8"/>
        <v>0</v>
      </c>
      <c r="M51" s="104">
        <f t="shared" si="8"/>
        <v>0</v>
      </c>
      <c r="N51" s="105">
        <f t="shared" si="8"/>
        <v>0</v>
      </c>
      <c r="O51" s="107">
        <f>N51*③入力!D83</f>
        <v>0</v>
      </c>
      <c r="P51" s="107">
        <f t="shared" ref="P51:Y51" si="9">SUM(P9:P50)</f>
        <v>0</v>
      </c>
      <c r="Q51" s="106">
        <f t="shared" si="9"/>
        <v>0</v>
      </c>
      <c r="R51" s="102">
        <f t="shared" si="9"/>
        <v>0</v>
      </c>
      <c r="S51" s="103">
        <f t="shared" si="9"/>
        <v>0</v>
      </c>
      <c r="T51" s="103">
        <f t="shared" si="9"/>
        <v>0</v>
      </c>
      <c r="U51" s="104">
        <f t="shared" si="9"/>
        <v>0</v>
      </c>
      <c r="V51" s="102">
        <f t="shared" si="9"/>
        <v>0</v>
      </c>
      <c r="W51" s="103">
        <f t="shared" si="9"/>
        <v>0</v>
      </c>
      <c r="X51" s="103">
        <f>SUM(X9:X50)</f>
        <v>0</v>
      </c>
      <c r="Y51" s="104">
        <f t="shared" si="9"/>
        <v>0</v>
      </c>
    </row>
    <row r="52" spans="2:25" x14ac:dyDescent="0.15">
      <c r="B52" s="108"/>
      <c r="C52" s="109"/>
      <c r="D52" s="110"/>
      <c r="E52" s="110"/>
      <c r="F52" s="110"/>
      <c r="G52" s="110"/>
      <c r="H52" s="110"/>
      <c r="I52" s="110"/>
      <c r="J52" s="110"/>
      <c r="K52" s="110"/>
      <c r="L52" s="110"/>
      <c r="M52" s="110"/>
      <c r="N52" s="110"/>
      <c r="O52" s="110"/>
      <c r="P52" s="110"/>
      <c r="Q52" s="110"/>
      <c r="R52" s="110"/>
      <c r="S52" s="110"/>
      <c r="T52" s="110"/>
      <c r="U52" s="110"/>
      <c r="V52" s="110"/>
    </row>
    <row r="53" spans="2:25" x14ac:dyDescent="0.15">
      <c r="B53" s="108"/>
      <c r="C53" s="109"/>
      <c r="D53" s="110"/>
      <c r="E53" s="110"/>
      <c r="F53" s="110"/>
      <c r="G53" s="110"/>
      <c r="H53" s="110"/>
      <c r="I53" s="110"/>
      <c r="J53" s="110"/>
      <c r="K53" s="110"/>
      <c r="L53" s="215"/>
      <c r="M53" s="110"/>
      <c r="N53" s="110"/>
      <c r="O53" s="110"/>
      <c r="P53" s="110"/>
      <c r="Q53" s="110"/>
      <c r="R53" s="110"/>
      <c r="S53" s="110"/>
      <c r="T53" s="110"/>
      <c r="U53" s="110"/>
      <c r="V53" s="110"/>
    </row>
    <row r="54" spans="2:25" ht="14.25" thickBot="1" x14ac:dyDescent="0.2">
      <c r="D54" s="215"/>
      <c r="E54" s="215"/>
      <c r="F54" s="215"/>
      <c r="G54" s="215"/>
      <c r="H54" s="215"/>
      <c r="I54" s="215"/>
      <c r="J54" s="215"/>
      <c r="K54" s="408" t="s">
        <v>219</v>
      </c>
      <c r="L54" s="7"/>
    </row>
    <row r="55" spans="2:25" ht="27.75" customHeight="1" x14ac:dyDescent="0.15">
      <c r="B55" s="781" t="s">
        <v>293</v>
      </c>
      <c r="C55" s="782"/>
      <c r="D55" s="815" t="s">
        <v>141</v>
      </c>
      <c r="E55" s="818"/>
      <c r="F55" s="815" t="s">
        <v>201</v>
      </c>
      <c r="G55" s="816"/>
      <c r="H55" s="815" t="s">
        <v>202</v>
      </c>
      <c r="I55" s="817"/>
      <c r="J55" s="815" t="s">
        <v>145</v>
      </c>
      <c r="K55" s="817"/>
    </row>
    <row r="56" spans="2:25" ht="13.5" customHeight="1" x14ac:dyDescent="0.15">
      <c r="B56" s="785"/>
      <c r="C56" s="784"/>
      <c r="D56" s="809" t="s">
        <v>147</v>
      </c>
      <c r="E56" s="813" t="s">
        <v>148</v>
      </c>
      <c r="F56" s="809" t="s">
        <v>147</v>
      </c>
      <c r="G56" s="813" t="s">
        <v>148</v>
      </c>
      <c r="H56" s="809" t="s">
        <v>147</v>
      </c>
      <c r="I56" s="813" t="s">
        <v>148</v>
      </c>
      <c r="J56" s="809" t="s">
        <v>147</v>
      </c>
      <c r="K56" s="813" t="s">
        <v>148</v>
      </c>
    </row>
    <row r="57" spans="2:25" x14ac:dyDescent="0.15">
      <c r="B57" s="785"/>
      <c r="C57" s="784"/>
      <c r="D57" s="810"/>
      <c r="E57" s="734"/>
      <c r="F57" s="810"/>
      <c r="G57" s="734"/>
      <c r="H57" s="810"/>
      <c r="I57" s="734"/>
      <c r="J57" s="810"/>
      <c r="K57" s="734"/>
    </row>
    <row r="58" spans="2:25" x14ac:dyDescent="0.15">
      <c r="B58" s="786"/>
      <c r="C58" s="787"/>
      <c r="D58" s="811"/>
      <c r="E58" s="814"/>
      <c r="F58" s="811"/>
      <c r="G58" s="814"/>
      <c r="H58" s="811"/>
      <c r="I58" s="814"/>
      <c r="J58" s="811"/>
      <c r="K58" s="814"/>
    </row>
    <row r="59" spans="2:25" x14ac:dyDescent="0.15">
      <c r="B59" s="216" t="s">
        <v>238</v>
      </c>
      <c r="C59" s="231" t="s">
        <v>391</v>
      </c>
      <c r="D59" s="218">
        <f>D9*⑪観光用各種係数!J7*0.001</f>
        <v>0</v>
      </c>
      <c r="E59" s="220">
        <f>D9*⑪観光用各種係数!K7*0.001</f>
        <v>0</v>
      </c>
      <c r="F59" s="218">
        <f>J9*⑪観光用各種係数!J7*0.001</f>
        <v>0</v>
      </c>
      <c r="G59" s="220">
        <f>J9*⑪観光用各種係数!K7*0.001</f>
        <v>0</v>
      </c>
      <c r="H59" s="218">
        <f>R9*⑪観光用各種係数!J7*0.001</f>
        <v>0</v>
      </c>
      <c r="I59" s="220">
        <f>R9*⑪観光用各種係数!K7*0.001</f>
        <v>0</v>
      </c>
      <c r="J59" s="218">
        <f>D59+F59+H59</f>
        <v>0</v>
      </c>
      <c r="K59" s="220">
        <f>E59+G59+I59</f>
        <v>0</v>
      </c>
    </row>
    <row r="60" spans="2:25" x14ac:dyDescent="0.15">
      <c r="B60" s="386" t="s">
        <v>239</v>
      </c>
      <c r="C60" s="397" t="s">
        <v>7</v>
      </c>
      <c r="D60" s="387">
        <f>D10*⑪観光用各種係数!J8*0.001</f>
        <v>0</v>
      </c>
      <c r="E60" s="389">
        <f>D10*⑪観光用各種係数!K8*0.001</f>
        <v>0</v>
      </c>
      <c r="F60" s="387">
        <f>J10*⑪観光用各種係数!J8*0.001</f>
        <v>0</v>
      </c>
      <c r="G60" s="389">
        <f>J10*⑪観光用各種係数!K8*0.001</f>
        <v>0</v>
      </c>
      <c r="H60" s="387">
        <f>R10*⑪観光用各種係数!J8*0.001</f>
        <v>0</v>
      </c>
      <c r="I60" s="389">
        <f>R10*⑪観光用各種係数!K8*0.001</f>
        <v>0</v>
      </c>
      <c r="J60" s="387">
        <f t="shared" ref="J60:J100" si="10">D60+F60+H60</f>
        <v>0</v>
      </c>
      <c r="K60" s="389">
        <f t="shared" ref="K60:K93" si="11">E60+G60+I60</f>
        <v>0</v>
      </c>
    </row>
    <row r="61" spans="2:25" x14ac:dyDescent="0.15">
      <c r="B61" s="223" t="s">
        <v>240</v>
      </c>
      <c r="C61" s="232" t="s">
        <v>392</v>
      </c>
      <c r="D61" s="225">
        <f>D11*⑪観光用各種係数!J9*0.001</f>
        <v>0</v>
      </c>
      <c r="E61" s="227">
        <f>D11*⑪観光用各種係数!K9*0.001</f>
        <v>0</v>
      </c>
      <c r="F61" s="225">
        <f>J11*⑪観光用各種係数!J9*0.001</f>
        <v>0</v>
      </c>
      <c r="G61" s="227">
        <f>J11*⑪観光用各種係数!K9*0.001</f>
        <v>0</v>
      </c>
      <c r="H61" s="225">
        <f>R11*⑪観光用各種係数!J9*0.001</f>
        <v>0</v>
      </c>
      <c r="I61" s="227">
        <f>R11*⑪観光用各種係数!K9*0.001</f>
        <v>0</v>
      </c>
      <c r="J61" s="225">
        <f t="shared" si="10"/>
        <v>0</v>
      </c>
      <c r="K61" s="227">
        <f t="shared" si="11"/>
        <v>0</v>
      </c>
    </row>
    <row r="62" spans="2:25" x14ac:dyDescent="0.15">
      <c r="B62" s="386" t="s">
        <v>241</v>
      </c>
      <c r="C62" s="397" t="s">
        <v>242</v>
      </c>
      <c r="D62" s="387">
        <f>D12*⑪観光用各種係数!J10*0.001</f>
        <v>0</v>
      </c>
      <c r="E62" s="389">
        <f>D12*⑪観光用各種係数!K10*0.001</f>
        <v>0</v>
      </c>
      <c r="F62" s="387">
        <f>J12*⑪観光用各種係数!J10*0.001</f>
        <v>0</v>
      </c>
      <c r="G62" s="389">
        <f>J12*⑪観光用各種係数!K10*0.001</f>
        <v>0</v>
      </c>
      <c r="H62" s="387">
        <f>R12*⑪観光用各種係数!J10*0.001</f>
        <v>0</v>
      </c>
      <c r="I62" s="389">
        <f>R12*⑪観光用各種係数!K10*0.001</f>
        <v>0</v>
      </c>
      <c r="J62" s="387">
        <f t="shared" si="10"/>
        <v>0</v>
      </c>
      <c r="K62" s="389">
        <f t="shared" si="11"/>
        <v>0</v>
      </c>
    </row>
    <row r="63" spans="2:25" x14ac:dyDescent="0.15">
      <c r="B63" s="223" t="s">
        <v>243</v>
      </c>
      <c r="C63" s="232" t="s">
        <v>393</v>
      </c>
      <c r="D63" s="225">
        <f>D13*⑪観光用各種係数!J11*0.001</f>
        <v>0</v>
      </c>
      <c r="E63" s="227">
        <f>D13*⑪観光用各種係数!K11*0.001</f>
        <v>0</v>
      </c>
      <c r="F63" s="225">
        <f>J13*⑪観光用各種係数!J11*0.001</f>
        <v>0</v>
      </c>
      <c r="G63" s="227">
        <f>J13*⑪観光用各種係数!K11*0.001</f>
        <v>0</v>
      </c>
      <c r="H63" s="225">
        <f>R13*⑪観光用各種係数!J11*0.001</f>
        <v>0</v>
      </c>
      <c r="I63" s="227">
        <f>R13*⑪観光用各種係数!K11*0.001</f>
        <v>0</v>
      </c>
      <c r="J63" s="225">
        <f t="shared" si="10"/>
        <v>0</v>
      </c>
      <c r="K63" s="227">
        <f t="shared" si="11"/>
        <v>0</v>
      </c>
    </row>
    <row r="64" spans="2:25" x14ac:dyDescent="0.15">
      <c r="B64" s="386" t="s">
        <v>244</v>
      </c>
      <c r="C64" s="397" t="s">
        <v>394</v>
      </c>
      <c r="D64" s="387">
        <f>D14*⑪観光用各種係数!J12*0.001</f>
        <v>0</v>
      </c>
      <c r="E64" s="389">
        <f>D14*⑪観光用各種係数!K12*0.001</f>
        <v>0</v>
      </c>
      <c r="F64" s="387">
        <f>J14*⑪観光用各種係数!J12*0.001</f>
        <v>0</v>
      </c>
      <c r="G64" s="389">
        <f>J14*⑪観光用各種係数!K12*0.001</f>
        <v>0</v>
      </c>
      <c r="H64" s="387">
        <f>R14*⑪観光用各種係数!J12*0.001</f>
        <v>0</v>
      </c>
      <c r="I64" s="389">
        <f>R14*⑪観光用各種係数!K12*0.001</f>
        <v>0</v>
      </c>
      <c r="J64" s="387">
        <f t="shared" si="10"/>
        <v>0</v>
      </c>
      <c r="K64" s="389">
        <f t="shared" si="11"/>
        <v>0</v>
      </c>
    </row>
    <row r="65" spans="2:11" x14ac:dyDescent="0.15">
      <c r="B65" s="223" t="s">
        <v>245</v>
      </c>
      <c r="C65" s="232" t="s">
        <v>395</v>
      </c>
      <c r="D65" s="225">
        <f>D15*⑪観光用各種係数!J13*0.001</f>
        <v>0</v>
      </c>
      <c r="E65" s="227">
        <f>D15*⑪観光用各種係数!K13*0.001</f>
        <v>0</v>
      </c>
      <c r="F65" s="225">
        <f>J15*⑪観光用各種係数!J13*0.001</f>
        <v>0</v>
      </c>
      <c r="G65" s="227">
        <f>J15*⑪観光用各種係数!K13*0.001</f>
        <v>0</v>
      </c>
      <c r="H65" s="225">
        <f>R15*⑪観光用各種係数!J13*0.001</f>
        <v>0</v>
      </c>
      <c r="I65" s="227">
        <f>R15*⑪観光用各種係数!K13*0.001</f>
        <v>0</v>
      </c>
      <c r="J65" s="225">
        <f t="shared" si="10"/>
        <v>0</v>
      </c>
      <c r="K65" s="227">
        <f t="shared" si="11"/>
        <v>0</v>
      </c>
    </row>
    <row r="66" spans="2:11" x14ac:dyDescent="0.15">
      <c r="B66" s="386" t="s">
        <v>246</v>
      </c>
      <c r="C66" s="397" t="s">
        <v>396</v>
      </c>
      <c r="D66" s="387">
        <f>D16*⑪観光用各種係数!J14*0.001</f>
        <v>0</v>
      </c>
      <c r="E66" s="389">
        <f>D16*⑪観光用各種係数!K14*0.001</f>
        <v>0</v>
      </c>
      <c r="F66" s="387">
        <f>J16*⑪観光用各種係数!J14*0.001</f>
        <v>0</v>
      </c>
      <c r="G66" s="389">
        <f>J16*⑪観光用各種係数!K14*0.001</f>
        <v>0</v>
      </c>
      <c r="H66" s="387">
        <f>R16*⑪観光用各種係数!J14*0.001</f>
        <v>0</v>
      </c>
      <c r="I66" s="389">
        <f>R16*⑪観光用各種係数!K14*0.001</f>
        <v>0</v>
      </c>
      <c r="J66" s="387">
        <f t="shared" si="10"/>
        <v>0</v>
      </c>
      <c r="K66" s="389">
        <f t="shared" si="11"/>
        <v>0</v>
      </c>
    </row>
    <row r="67" spans="2:11" x14ac:dyDescent="0.15">
      <c r="B67" s="223" t="s">
        <v>247</v>
      </c>
      <c r="C67" s="232" t="s">
        <v>397</v>
      </c>
      <c r="D67" s="225">
        <f>D17*⑪観光用各種係数!J15*0.001</f>
        <v>0</v>
      </c>
      <c r="E67" s="227">
        <f>D17*⑪観光用各種係数!K15*0.001</f>
        <v>0</v>
      </c>
      <c r="F67" s="225">
        <f>J17*⑪観光用各種係数!J15*0.001</f>
        <v>0</v>
      </c>
      <c r="G67" s="227">
        <f>J17*⑪観光用各種係数!K15*0.001</f>
        <v>0</v>
      </c>
      <c r="H67" s="225">
        <f>R17*⑪観光用各種係数!J15*0.001</f>
        <v>0</v>
      </c>
      <c r="I67" s="227">
        <f>R17*⑪観光用各種係数!K15*0.001</f>
        <v>0</v>
      </c>
      <c r="J67" s="225">
        <f t="shared" si="10"/>
        <v>0</v>
      </c>
      <c r="K67" s="227">
        <f t="shared" si="11"/>
        <v>0</v>
      </c>
    </row>
    <row r="68" spans="2:11" x14ac:dyDescent="0.15">
      <c r="B68" s="386" t="s">
        <v>248</v>
      </c>
      <c r="C68" s="397" t="s">
        <v>398</v>
      </c>
      <c r="D68" s="387">
        <f>D18*⑪観光用各種係数!J16*0.001</f>
        <v>0</v>
      </c>
      <c r="E68" s="389">
        <f>D18*⑪観光用各種係数!K16*0.001</f>
        <v>0</v>
      </c>
      <c r="F68" s="387">
        <f>J18*⑪観光用各種係数!J16*0.001</f>
        <v>0</v>
      </c>
      <c r="G68" s="389">
        <f>J18*⑪観光用各種係数!K16*0.001</f>
        <v>0</v>
      </c>
      <c r="H68" s="387">
        <f>R18*⑪観光用各種係数!J16*0.001</f>
        <v>0</v>
      </c>
      <c r="I68" s="389">
        <f>R18*⑪観光用各種係数!K16*0.001</f>
        <v>0</v>
      </c>
      <c r="J68" s="387">
        <f t="shared" si="10"/>
        <v>0</v>
      </c>
      <c r="K68" s="389">
        <f t="shared" si="11"/>
        <v>0</v>
      </c>
    </row>
    <row r="69" spans="2:11" x14ac:dyDescent="0.15">
      <c r="B69" s="223" t="s">
        <v>249</v>
      </c>
      <c r="C69" s="232" t="s">
        <v>10</v>
      </c>
      <c r="D69" s="225">
        <f>D19*⑪観光用各種係数!J17*0.001</f>
        <v>0</v>
      </c>
      <c r="E69" s="227">
        <f>D19*⑪観光用各種係数!K17*0.001</f>
        <v>0</v>
      </c>
      <c r="F69" s="225">
        <f>J19*⑪観光用各種係数!J17*0.001</f>
        <v>0</v>
      </c>
      <c r="G69" s="227">
        <f>J19*⑪観光用各種係数!K17*0.001</f>
        <v>0</v>
      </c>
      <c r="H69" s="225">
        <f>R19*⑪観光用各種係数!J17*0.001</f>
        <v>0</v>
      </c>
      <c r="I69" s="227">
        <f>R19*⑪観光用各種係数!K17*0.001</f>
        <v>0</v>
      </c>
      <c r="J69" s="225">
        <f t="shared" si="10"/>
        <v>0</v>
      </c>
      <c r="K69" s="227">
        <f t="shared" si="11"/>
        <v>0</v>
      </c>
    </row>
    <row r="70" spans="2:11" x14ac:dyDescent="0.15">
      <c r="B70" s="386" t="s">
        <v>250</v>
      </c>
      <c r="C70" s="397" t="s">
        <v>399</v>
      </c>
      <c r="D70" s="387">
        <f>D20*⑪観光用各種係数!J18*0.001</f>
        <v>0</v>
      </c>
      <c r="E70" s="389">
        <f>D20*⑪観光用各種係数!K18*0.001</f>
        <v>0</v>
      </c>
      <c r="F70" s="387">
        <f>J20*⑪観光用各種係数!J18*0.001</f>
        <v>0</v>
      </c>
      <c r="G70" s="389">
        <f>J20*⑪観光用各種係数!K18*0.001</f>
        <v>0</v>
      </c>
      <c r="H70" s="387">
        <f>R20*⑪観光用各種係数!J18*0.001</f>
        <v>0</v>
      </c>
      <c r="I70" s="389">
        <f>R20*⑪観光用各種係数!K18*0.001</f>
        <v>0</v>
      </c>
      <c r="J70" s="387">
        <f t="shared" si="10"/>
        <v>0</v>
      </c>
      <c r="K70" s="389">
        <f t="shared" si="11"/>
        <v>0</v>
      </c>
    </row>
    <row r="71" spans="2:11" x14ac:dyDescent="0.15">
      <c r="B71" s="223" t="s">
        <v>251</v>
      </c>
      <c r="C71" s="232" t="s">
        <v>400</v>
      </c>
      <c r="D71" s="225">
        <f>D21*⑪観光用各種係数!J19*0.001</f>
        <v>0</v>
      </c>
      <c r="E71" s="227">
        <f>D21*⑪観光用各種係数!K19*0.001</f>
        <v>0</v>
      </c>
      <c r="F71" s="225">
        <f>J21*⑪観光用各種係数!J19*0.001</f>
        <v>0</v>
      </c>
      <c r="G71" s="227">
        <f>J21*⑪観光用各種係数!K19*0.001</f>
        <v>0</v>
      </c>
      <c r="H71" s="225">
        <f>R21*⑪観光用各種係数!J19*0.001</f>
        <v>0</v>
      </c>
      <c r="I71" s="227">
        <f>R21*⑪観光用各種係数!K19*0.001</f>
        <v>0</v>
      </c>
      <c r="J71" s="225">
        <f t="shared" si="10"/>
        <v>0</v>
      </c>
      <c r="K71" s="227">
        <f t="shared" si="11"/>
        <v>0</v>
      </c>
    </row>
    <row r="72" spans="2:11" x14ac:dyDescent="0.15">
      <c r="B72" s="386" t="s">
        <v>252</v>
      </c>
      <c r="C72" s="397" t="s">
        <v>401</v>
      </c>
      <c r="D72" s="387">
        <f>D22*⑪観光用各種係数!J20*0.001</f>
        <v>0</v>
      </c>
      <c r="E72" s="389">
        <f>D22*⑪観光用各種係数!K20*0.001</f>
        <v>0</v>
      </c>
      <c r="F72" s="387">
        <f>J22*⑪観光用各種係数!J20*0.001</f>
        <v>0</v>
      </c>
      <c r="G72" s="389">
        <f>J22*⑪観光用各種係数!K20*0.001</f>
        <v>0</v>
      </c>
      <c r="H72" s="387">
        <f>R22*⑪観光用各種係数!J20*0.001</f>
        <v>0</v>
      </c>
      <c r="I72" s="389">
        <f>R22*⑪観光用各種係数!K20*0.001</f>
        <v>0</v>
      </c>
      <c r="J72" s="387">
        <f t="shared" si="10"/>
        <v>0</v>
      </c>
      <c r="K72" s="389">
        <f t="shared" si="11"/>
        <v>0</v>
      </c>
    </row>
    <row r="73" spans="2:11" x14ac:dyDescent="0.15">
      <c r="B73" s="223" t="s">
        <v>253</v>
      </c>
      <c r="C73" s="232" t="s">
        <v>402</v>
      </c>
      <c r="D73" s="225">
        <f>D23*⑪観光用各種係数!J21*0.001</f>
        <v>0</v>
      </c>
      <c r="E73" s="227">
        <f>D23*⑪観光用各種係数!K21*0.001</f>
        <v>0</v>
      </c>
      <c r="F73" s="225">
        <f>J23*⑪観光用各種係数!J21*0.001</f>
        <v>0</v>
      </c>
      <c r="G73" s="227">
        <f>J23*⑪観光用各種係数!K21*0.001</f>
        <v>0</v>
      </c>
      <c r="H73" s="225">
        <f>R23*⑪観光用各種係数!J21*0.001</f>
        <v>0</v>
      </c>
      <c r="I73" s="227">
        <f>R23*⑪観光用各種係数!K21*0.001</f>
        <v>0</v>
      </c>
      <c r="J73" s="225">
        <f t="shared" si="10"/>
        <v>0</v>
      </c>
      <c r="K73" s="227">
        <f t="shared" si="11"/>
        <v>0</v>
      </c>
    </row>
    <row r="74" spans="2:11" x14ac:dyDescent="0.15">
      <c r="B74" s="386" t="s">
        <v>254</v>
      </c>
      <c r="C74" s="397" t="s">
        <v>403</v>
      </c>
      <c r="D74" s="387">
        <f>D24*⑪観光用各種係数!J22*0.001</f>
        <v>0</v>
      </c>
      <c r="E74" s="389">
        <f>D24*⑪観光用各種係数!K22*0.001</f>
        <v>0</v>
      </c>
      <c r="F74" s="387">
        <f>J24*⑪観光用各種係数!J22*0.001</f>
        <v>0</v>
      </c>
      <c r="G74" s="389">
        <f>J24*⑪観光用各種係数!K22*0.001</f>
        <v>0</v>
      </c>
      <c r="H74" s="387">
        <f>R24*⑪観光用各種係数!J22*0.001</f>
        <v>0</v>
      </c>
      <c r="I74" s="389">
        <f>R24*⑪観光用各種係数!K22*0.001</f>
        <v>0</v>
      </c>
      <c r="J74" s="387">
        <f t="shared" si="10"/>
        <v>0</v>
      </c>
      <c r="K74" s="389">
        <f t="shared" si="11"/>
        <v>0</v>
      </c>
    </row>
    <row r="75" spans="2:11" x14ac:dyDescent="0.15">
      <c r="B75" s="223" t="s">
        <v>255</v>
      </c>
      <c r="C75" s="232" t="s">
        <v>404</v>
      </c>
      <c r="D75" s="225">
        <f>D25*⑪観光用各種係数!J23*0.001</f>
        <v>0</v>
      </c>
      <c r="E75" s="227">
        <f>D25*⑪観光用各種係数!K23*0.001</f>
        <v>0</v>
      </c>
      <c r="F75" s="225">
        <f>J25*⑪観光用各種係数!J23*0.001</f>
        <v>0</v>
      </c>
      <c r="G75" s="227">
        <f>J25*⑪観光用各種係数!K23*0.001</f>
        <v>0</v>
      </c>
      <c r="H75" s="225">
        <f>R25*⑪観光用各種係数!J23*0.001</f>
        <v>0</v>
      </c>
      <c r="I75" s="227">
        <f>R25*⑪観光用各種係数!K23*0.001</f>
        <v>0</v>
      </c>
      <c r="J75" s="225">
        <f t="shared" si="10"/>
        <v>0</v>
      </c>
      <c r="K75" s="227">
        <f t="shared" si="11"/>
        <v>0</v>
      </c>
    </row>
    <row r="76" spans="2:11" x14ac:dyDescent="0.15">
      <c r="B76" s="386" t="s">
        <v>256</v>
      </c>
      <c r="C76" s="397" t="s">
        <v>405</v>
      </c>
      <c r="D76" s="387">
        <f>D26*⑪観光用各種係数!J24*0.001</f>
        <v>0</v>
      </c>
      <c r="E76" s="389">
        <f>D26*⑪観光用各種係数!K24*0.001</f>
        <v>0</v>
      </c>
      <c r="F76" s="387">
        <f>J26*⑪観光用各種係数!J24*0.001</f>
        <v>0</v>
      </c>
      <c r="G76" s="389">
        <f>J26*⑪観光用各種係数!K24*0.001</f>
        <v>0</v>
      </c>
      <c r="H76" s="387">
        <f>R26*⑪観光用各種係数!J24*0.001</f>
        <v>0</v>
      </c>
      <c r="I76" s="389">
        <f>R26*⑪観光用各種係数!K24*0.001</f>
        <v>0</v>
      </c>
      <c r="J76" s="387">
        <f t="shared" si="10"/>
        <v>0</v>
      </c>
      <c r="K76" s="389">
        <f t="shared" si="11"/>
        <v>0</v>
      </c>
    </row>
    <row r="77" spans="2:11" x14ac:dyDescent="0.15">
      <c r="B77" s="223" t="s">
        <v>257</v>
      </c>
      <c r="C77" s="232" t="s">
        <v>406</v>
      </c>
      <c r="D77" s="225">
        <f>D27*⑪観光用各種係数!J25*0.001</f>
        <v>0</v>
      </c>
      <c r="E77" s="227">
        <f>D27*⑪観光用各種係数!K25*0.001</f>
        <v>0</v>
      </c>
      <c r="F77" s="225">
        <f>J27*⑪観光用各種係数!J25*0.001</f>
        <v>0</v>
      </c>
      <c r="G77" s="227">
        <f>J27*⑪観光用各種係数!K25*0.001</f>
        <v>0</v>
      </c>
      <c r="H77" s="225">
        <f>R27*⑪観光用各種係数!J25*0.001</f>
        <v>0</v>
      </c>
      <c r="I77" s="227">
        <f>R27*⑪観光用各種係数!K25*0.001</f>
        <v>0</v>
      </c>
      <c r="J77" s="225">
        <f t="shared" si="10"/>
        <v>0</v>
      </c>
      <c r="K77" s="227">
        <f t="shared" si="11"/>
        <v>0</v>
      </c>
    </row>
    <row r="78" spans="2:11" x14ac:dyDescent="0.15">
      <c r="B78" s="386" t="s">
        <v>258</v>
      </c>
      <c r="C78" s="397" t="s">
        <v>407</v>
      </c>
      <c r="D78" s="387">
        <f>D28*⑪観光用各種係数!J26*0.001</f>
        <v>0</v>
      </c>
      <c r="E78" s="389">
        <f>D28*⑪観光用各種係数!K26*0.001</f>
        <v>0</v>
      </c>
      <c r="F78" s="387">
        <f>J28*⑪観光用各種係数!J26*0.001</f>
        <v>0</v>
      </c>
      <c r="G78" s="389">
        <f>J28*⑪観光用各種係数!K26*0.001</f>
        <v>0</v>
      </c>
      <c r="H78" s="387">
        <f>R28*⑪観光用各種係数!J26*0.001</f>
        <v>0</v>
      </c>
      <c r="I78" s="389">
        <f>R28*⑪観光用各種係数!K26*0.001</f>
        <v>0</v>
      </c>
      <c r="J78" s="387">
        <f t="shared" si="10"/>
        <v>0</v>
      </c>
      <c r="K78" s="389">
        <f t="shared" si="11"/>
        <v>0</v>
      </c>
    </row>
    <row r="79" spans="2:11" x14ac:dyDescent="0.15">
      <c r="B79" s="223" t="s">
        <v>259</v>
      </c>
      <c r="C79" s="232" t="s">
        <v>408</v>
      </c>
      <c r="D79" s="225">
        <f>D29*⑪観光用各種係数!J27*0.001</f>
        <v>0</v>
      </c>
      <c r="E79" s="227">
        <f>D29*⑪観光用各種係数!K27*0.001</f>
        <v>0</v>
      </c>
      <c r="F79" s="225">
        <f>J29*⑪観光用各種係数!J27*0.001</f>
        <v>0</v>
      </c>
      <c r="G79" s="227">
        <f>J29*⑪観光用各種係数!K27*0.001</f>
        <v>0</v>
      </c>
      <c r="H79" s="225">
        <f>R29*⑪観光用各種係数!J27*0.001</f>
        <v>0</v>
      </c>
      <c r="I79" s="227">
        <f>R29*⑪観光用各種係数!K27*0.001</f>
        <v>0</v>
      </c>
      <c r="J79" s="225">
        <f t="shared" si="10"/>
        <v>0</v>
      </c>
      <c r="K79" s="227">
        <f t="shared" si="11"/>
        <v>0</v>
      </c>
    </row>
    <row r="80" spans="2:11" x14ac:dyDescent="0.15">
      <c r="B80" s="386" t="s">
        <v>260</v>
      </c>
      <c r="C80" s="397" t="s">
        <v>409</v>
      </c>
      <c r="D80" s="387">
        <f>D30*⑪観光用各種係数!J28*0.001</f>
        <v>0</v>
      </c>
      <c r="E80" s="389">
        <f>D30*⑪観光用各種係数!K28*0.001</f>
        <v>0</v>
      </c>
      <c r="F80" s="387">
        <f>J30*⑪観光用各種係数!J28*0.001</f>
        <v>0</v>
      </c>
      <c r="G80" s="389">
        <f>J30*⑪観光用各種係数!K28*0.001</f>
        <v>0</v>
      </c>
      <c r="H80" s="387">
        <f>R30*⑪観光用各種係数!J28*0.001</f>
        <v>0</v>
      </c>
      <c r="I80" s="389">
        <f>R30*⑪観光用各種係数!K28*0.001</f>
        <v>0</v>
      </c>
      <c r="J80" s="387">
        <f t="shared" si="10"/>
        <v>0</v>
      </c>
      <c r="K80" s="389">
        <f t="shared" si="11"/>
        <v>0</v>
      </c>
    </row>
    <row r="81" spans="2:11" x14ac:dyDescent="0.15">
      <c r="B81" s="223" t="s">
        <v>261</v>
      </c>
      <c r="C81" s="232" t="s">
        <v>262</v>
      </c>
      <c r="D81" s="225">
        <f>D31*⑪観光用各種係数!J29*0.001</f>
        <v>0</v>
      </c>
      <c r="E81" s="227">
        <f>D31*⑪観光用各種係数!K29*0.001</f>
        <v>0</v>
      </c>
      <c r="F81" s="225">
        <f>J31*⑪観光用各種係数!J29*0.001</f>
        <v>0</v>
      </c>
      <c r="G81" s="227">
        <f>J31*⑪観光用各種係数!K29*0.001</f>
        <v>0</v>
      </c>
      <c r="H81" s="225">
        <f>R31*⑪観光用各種係数!J29*0.001</f>
        <v>0</v>
      </c>
      <c r="I81" s="227">
        <f>R31*⑪観光用各種係数!K29*0.001</f>
        <v>0</v>
      </c>
      <c r="J81" s="225">
        <f t="shared" si="10"/>
        <v>0</v>
      </c>
      <c r="K81" s="227">
        <f t="shared" si="11"/>
        <v>0</v>
      </c>
    </row>
    <row r="82" spans="2:11" x14ac:dyDescent="0.15">
      <c r="B82" s="386" t="s">
        <v>263</v>
      </c>
      <c r="C82" s="397" t="s">
        <v>410</v>
      </c>
      <c r="D82" s="387">
        <f>D32*⑪観光用各種係数!J30*0.001</f>
        <v>0</v>
      </c>
      <c r="E82" s="389">
        <f>D32*⑪観光用各種係数!K30*0.001</f>
        <v>0</v>
      </c>
      <c r="F82" s="387">
        <f>J32*⑪観光用各種係数!J30*0.001</f>
        <v>0</v>
      </c>
      <c r="G82" s="389">
        <f>J32*⑪観光用各種係数!K30*0.001</f>
        <v>0</v>
      </c>
      <c r="H82" s="387">
        <f>R32*⑪観光用各種係数!J30*0.001</f>
        <v>0</v>
      </c>
      <c r="I82" s="389">
        <f>R32*⑪観光用各種係数!K30*0.001</f>
        <v>0</v>
      </c>
      <c r="J82" s="387">
        <f t="shared" si="10"/>
        <v>0</v>
      </c>
      <c r="K82" s="389">
        <f t="shared" si="11"/>
        <v>0</v>
      </c>
    </row>
    <row r="83" spans="2:11" x14ac:dyDescent="0.15">
      <c r="B83" s="223" t="s">
        <v>264</v>
      </c>
      <c r="C83" s="232" t="s">
        <v>531</v>
      </c>
      <c r="D83" s="225">
        <f>D33*⑪観光用各種係数!J31*0.001</f>
        <v>0</v>
      </c>
      <c r="E83" s="227">
        <f>D33*⑪観光用各種係数!K31*0.001</f>
        <v>0</v>
      </c>
      <c r="F83" s="225">
        <f>J33*⑪観光用各種係数!J31*0.001</f>
        <v>0</v>
      </c>
      <c r="G83" s="227">
        <f>J33*⑪観光用各種係数!K31*0.001</f>
        <v>0</v>
      </c>
      <c r="H83" s="225">
        <f>R33*⑪観光用各種係数!J31*0.001</f>
        <v>0</v>
      </c>
      <c r="I83" s="227">
        <f>R33*⑪観光用各種係数!K31*0.001</f>
        <v>0</v>
      </c>
      <c r="J83" s="225">
        <f t="shared" si="10"/>
        <v>0</v>
      </c>
      <c r="K83" s="227">
        <f t="shared" si="11"/>
        <v>0</v>
      </c>
    </row>
    <row r="84" spans="2:11" x14ac:dyDescent="0.15">
      <c r="B84" s="386" t="s">
        <v>265</v>
      </c>
      <c r="C84" s="397" t="s">
        <v>266</v>
      </c>
      <c r="D84" s="387">
        <f>D34*⑪観光用各種係数!J32*0.001</f>
        <v>0</v>
      </c>
      <c r="E84" s="389">
        <f>D34*⑪観光用各種係数!K32*0.001</f>
        <v>0</v>
      </c>
      <c r="F84" s="387">
        <f>J34*⑪観光用各種係数!J32*0.001</f>
        <v>0</v>
      </c>
      <c r="G84" s="389">
        <f>J34*⑪観光用各種係数!K32*0.001</f>
        <v>0</v>
      </c>
      <c r="H84" s="387">
        <f>R34*⑪観光用各種係数!J32*0.001</f>
        <v>0</v>
      </c>
      <c r="I84" s="389">
        <f>R34*⑪観光用各種係数!K32*0.001</f>
        <v>0</v>
      </c>
      <c r="J84" s="387">
        <f t="shared" si="10"/>
        <v>0</v>
      </c>
      <c r="K84" s="389">
        <f t="shared" si="11"/>
        <v>0</v>
      </c>
    </row>
    <row r="85" spans="2:11" x14ac:dyDescent="0.15">
      <c r="B85" s="223" t="s">
        <v>267</v>
      </c>
      <c r="C85" s="232" t="s">
        <v>268</v>
      </c>
      <c r="D85" s="225">
        <f>D35*⑪観光用各種係数!J33*0.001</f>
        <v>0</v>
      </c>
      <c r="E85" s="227">
        <f>D35*⑪観光用各種係数!K33*0.001</f>
        <v>0</v>
      </c>
      <c r="F85" s="225">
        <f>J35*⑪観光用各種係数!J33*0.001</f>
        <v>0</v>
      </c>
      <c r="G85" s="227">
        <f>J35*⑪観光用各種係数!K33*0.001</f>
        <v>0</v>
      </c>
      <c r="H85" s="225">
        <f>R35*⑪観光用各種係数!J33*0.001</f>
        <v>0</v>
      </c>
      <c r="I85" s="227">
        <f>R35*⑪観光用各種係数!K33*0.001</f>
        <v>0</v>
      </c>
      <c r="J85" s="225">
        <f t="shared" si="10"/>
        <v>0</v>
      </c>
      <c r="K85" s="227">
        <f t="shared" si="11"/>
        <v>0</v>
      </c>
    </row>
    <row r="86" spans="2:11" x14ac:dyDescent="0.15">
      <c r="B86" s="386" t="s">
        <v>269</v>
      </c>
      <c r="C86" s="397" t="s">
        <v>411</v>
      </c>
      <c r="D86" s="387">
        <f>D36*⑪観光用各種係数!J34*0.001</f>
        <v>0</v>
      </c>
      <c r="E86" s="389">
        <f>D36*⑪観光用各種係数!K34*0.001</f>
        <v>0</v>
      </c>
      <c r="F86" s="387">
        <f>J36*⑪観光用各種係数!J34*0.001</f>
        <v>0</v>
      </c>
      <c r="G86" s="389">
        <f>J36*⑪観光用各種係数!K34*0.001</f>
        <v>0</v>
      </c>
      <c r="H86" s="387">
        <f>R36*⑪観光用各種係数!J34*0.001</f>
        <v>0</v>
      </c>
      <c r="I86" s="389">
        <f>R36*⑪観光用各種係数!K34*0.001</f>
        <v>0</v>
      </c>
      <c r="J86" s="387">
        <f t="shared" si="10"/>
        <v>0</v>
      </c>
      <c r="K86" s="389">
        <f t="shared" si="11"/>
        <v>0</v>
      </c>
    </row>
    <row r="87" spans="2:11" x14ac:dyDescent="0.15">
      <c r="B87" s="223" t="s">
        <v>270</v>
      </c>
      <c r="C87" s="232" t="s">
        <v>412</v>
      </c>
      <c r="D87" s="225">
        <f>D37*⑪観光用各種係数!J35*0.001</f>
        <v>0</v>
      </c>
      <c r="E87" s="227">
        <f>D37*⑪観光用各種係数!K35*0.001</f>
        <v>0</v>
      </c>
      <c r="F87" s="225">
        <f>J37*⑪観光用各種係数!J35*0.001</f>
        <v>0</v>
      </c>
      <c r="G87" s="227">
        <f>J37*⑪観光用各種係数!K35*0.001</f>
        <v>0</v>
      </c>
      <c r="H87" s="225">
        <f>R37*⑪観光用各種係数!J35*0.001</f>
        <v>0</v>
      </c>
      <c r="I87" s="227">
        <f>R37*⑪観光用各種係数!K35*0.001</f>
        <v>0</v>
      </c>
      <c r="J87" s="225">
        <f t="shared" si="10"/>
        <v>0</v>
      </c>
      <c r="K87" s="227">
        <f t="shared" si="11"/>
        <v>0</v>
      </c>
    </row>
    <row r="88" spans="2:11" x14ac:dyDescent="0.15">
      <c r="B88" s="386" t="s">
        <v>271</v>
      </c>
      <c r="C88" s="397" t="s">
        <v>272</v>
      </c>
      <c r="D88" s="387">
        <f>D38*⑪観光用各種係数!J36*0.001</f>
        <v>0</v>
      </c>
      <c r="E88" s="389">
        <f>D38*⑪観光用各種係数!K36*0.001</f>
        <v>0</v>
      </c>
      <c r="F88" s="387">
        <f>J38*⑪観光用各種係数!J36*0.001</f>
        <v>0</v>
      </c>
      <c r="G88" s="389">
        <f>J38*⑪観光用各種係数!K36*0.001</f>
        <v>0</v>
      </c>
      <c r="H88" s="387">
        <f>R38*⑪観光用各種係数!J36*0.001</f>
        <v>0</v>
      </c>
      <c r="I88" s="389">
        <f>R38*⑪観光用各種係数!K36*0.001</f>
        <v>0</v>
      </c>
      <c r="J88" s="387">
        <f t="shared" si="10"/>
        <v>0</v>
      </c>
      <c r="K88" s="389">
        <f t="shared" si="11"/>
        <v>0</v>
      </c>
    </row>
    <row r="89" spans="2:11" x14ac:dyDescent="0.15">
      <c r="B89" s="223" t="s">
        <v>273</v>
      </c>
      <c r="C89" s="232" t="s">
        <v>413</v>
      </c>
      <c r="D89" s="225">
        <f>D39*⑪観光用各種係数!J37*0.001</f>
        <v>0</v>
      </c>
      <c r="E89" s="227">
        <f>D39*⑪観光用各種係数!K37*0.001</f>
        <v>0</v>
      </c>
      <c r="F89" s="225">
        <f>J39*⑪観光用各種係数!J37*0.001</f>
        <v>0</v>
      </c>
      <c r="G89" s="227">
        <f>J39*⑪観光用各種係数!K37*0.001</f>
        <v>0</v>
      </c>
      <c r="H89" s="225">
        <f>R39*⑪観光用各種係数!J37*0.001</f>
        <v>0</v>
      </c>
      <c r="I89" s="227">
        <f>R39*⑪観光用各種係数!K37*0.001</f>
        <v>0</v>
      </c>
      <c r="J89" s="225">
        <f t="shared" si="10"/>
        <v>0</v>
      </c>
      <c r="K89" s="227">
        <f t="shared" si="11"/>
        <v>0</v>
      </c>
    </row>
    <row r="90" spans="2:11" x14ac:dyDescent="0.15">
      <c r="B90" s="400" t="s">
        <v>275</v>
      </c>
      <c r="C90" s="397" t="s">
        <v>414</v>
      </c>
      <c r="D90" s="387">
        <f>D40*⑪観光用各種係数!J38*0.001</f>
        <v>0</v>
      </c>
      <c r="E90" s="389">
        <f>D40*⑪観光用各種係数!K38*0.001</f>
        <v>0</v>
      </c>
      <c r="F90" s="387">
        <f>J40*⑪観光用各種係数!J38*0.001</f>
        <v>0</v>
      </c>
      <c r="G90" s="389">
        <f>J40*⑪観光用各種係数!K38*0.001</f>
        <v>0</v>
      </c>
      <c r="H90" s="387">
        <f>R40*⑪観光用各種係数!J38*0.001</f>
        <v>0</v>
      </c>
      <c r="I90" s="389">
        <f>R40*⑪観光用各種係数!K38*0.001</f>
        <v>0</v>
      </c>
      <c r="J90" s="387">
        <f t="shared" si="10"/>
        <v>0</v>
      </c>
      <c r="K90" s="389">
        <f t="shared" si="11"/>
        <v>0</v>
      </c>
    </row>
    <row r="91" spans="2:11" x14ac:dyDescent="0.15">
      <c r="B91" s="399" t="s">
        <v>276</v>
      </c>
      <c r="C91" s="232" t="s">
        <v>415</v>
      </c>
      <c r="D91" s="225">
        <f>D41*⑪観光用各種係数!J39*0.001</f>
        <v>0</v>
      </c>
      <c r="E91" s="227">
        <f>D41*⑪観光用各種係数!K39*0.001</f>
        <v>0</v>
      </c>
      <c r="F91" s="225">
        <f>J41*⑪観光用各種係数!J39*0.001</f>
        <v>0</v>
      </c>
      <c r="G91" s="227">
        <f>J41*⑪観光用各種係数!K39*0.001</f>
        <v>0</v>
      </c>
      <c r="H91" s="225">
        <f>R41*⑪観光用各種係数!J39*0.001</f>
        <v>0</v>
      </c>
      <c r="I91" s="227">
        <f>R41*⑪観光用各種係数!K39*0.001</f>
        <v>0</v>
      </c>
      <c r="J91" s="225">
        <f t="shared" si="10"/>
        <v>0</v>
      </c>
      <c r="K91" s="227">
        <f t="shared" si="11"/>
        <v>0</v>
      </c>
    </row>
    <row r="92" spans="2:11" x14ac:dyDescent="0.15">
      <c r="B92" s="400" t="s">
        <v>277</v>
      </c>
      <c r="C92" s="397" t="s">
        <v>416</v>
      </c>
      <c r="D92" s="387">
        <f>D42*⑪観光用各種係数!J40*0.001</f>
        <v>0</v>
      </c>
      <c r="E92" s="389">
        <f>D42*⑪観光用各種係数!K40*0.001</f>
        <v>0</v>
      </c>
      <c r="F92" s="387">
        <f>J42*⑪観光用各種係数!J40*0.001</f>
        <v>0</v>
      </c>
      <c r="G92" s="389">
        <f>J42*⑪観光用各種係数!K40*0.001</f>
        <v>0</v>
      </c>
      <c r="H92" s="387">
        <f>R42*⑪観光用各種係数!J40*0.001</f>
        <v>0</v>
      </c>
      <c r="I92" s="389">
        <f>R42*⑪観光用各種係数!K40*0.001</f>
        <v>0</v>
      </c>
      <c r="J92" s="387">
        <f t="shared" si="10"/>
        <v>0</v>
      </c>
      <c r="K92" s="389">
        <f t="shared" si="11"/>
        <v>0</v>
      </c>
    </row>
    <row r="93" spans="2:11" x14ac:dyDescent="0.15">
      <c r="B93" s="399" t="s">
        <v>279</v>
      </c>
      <c r="C93" s="232" t="s">
        <v>417</v>
      </c>
      <c r="D93" s="225">
        <f>D43*⑪観光用各種係数!J41*0.001</f>
        <v>0</v>
      </c>
      <c r="E93" s="227">
        <f>D43*⑪観光用各種係数!K41*0.001</f>
        <v>0</v>
      </c>
      <c r="F93" s="225">
        <f>J43*⑪観光用各種係数!J41*0.001</f>
        <v>0</v>
      </c>
      <c r="G93" s="227">
        <f>J43*⑪観光用各種係数!K41*0.001</f>
        <v>0</v>
      </c>
      <c r="H93" s="225">
        <f>R43*⑪観光用各種係数!J41*0.001</f>
        <v>0</v>
      </c>
      <c r="I93" s="227">
        <f>R43*⑪観光用各種係数!K41*0.001</f>
        <v>0</v>
      </c>
      <c r="J93" s="225">
        <f t="shared" si="10"/>
        <v>0</v>
      </c>
      <c r="K93" s="227">
        <f t="shared" si="11"/>
        <v>0</v>
      </c>
    </row>
    <row r="94" spans="2:11" x14ac:dyDescent="0.15">
      <c r="B94" s="400" t="s">
        <v>281</v>
      </c>
      <c r="C94" s="398" t="s">
        <v>418</v>
      </c>
      <c r="D94" s="387">
        <f>D44*⑪観光用各種係数!J42*0.001</f>
        <v>0</v>
      </c>
      <c r="E94" s="389">
        <f>D44*⑪観光用各種係数!K42*0.001</f>
        <v>0</v>
      </c>
      <c r="F94" s="387">
        <f>J44*⑪観光用各種係数!J42*0.001</f>
        <v>0</v>
      </c>
      <c r="G94" s="389">
        <f>J44*⑪観光用各種係数!K42*0.001</f>
        <v>0</v>
      </c>
      <c r="H94" s="387">
        <f>R44*⑪観光用各種係数!J42*0.001</f>
        <v>0</v>
      </c>
      <c r="I94" s="389">
        <f>R44*⑪観光用各種係数!K42*0.001</f>
        <v>0</v>
      </c>
      <c r="J94" s="387">
        <f t="shared" si="10"/>
        <v>0</v>
      </c>
      <c r="K94" s="389">
        <f t="shared" ref="K94:K99" si="12">E94+G94+I94</f>
        <v>0</v>
      </c>
    </row>
    <row r="95" spans="2:11" x14ac:dyDescent="0.15">
      <c r="B95" s="399" t="s">
        <v>282</v>
      </c>
      <c r="C95" s="232" t="s">
        <v>419</v>
      </c>
      <c r="D95" s="225">
        <f>D45*⑪観光用各種係数!J43*0.001</f>
        <v>0</v>
      </c>
      <c r="E95" s="227">
        <f>D45*⑪観光用各種係数!K43*0.001</f>
        <v>0</v>
      </c>
      <c r="F95" s="225">
        <f>J45*⑪観光用各種係数!J43*0.001</f>
        <v>0</v>
      </c>
      <c r="G95" s="227">
        <f>J45*⑪観光用各種係数!K43*0.001</f>
        <v>0</v>
      </c>
      <c r="H95" s="225">
        <f>R45*⑪観光用各種係数!J43*0.001</f>
        <v>0</v>
      </c>
      <c r="I95" s="227">
        <f>R45*⑪観光用各種係数!K43*0.001</f>
        <v>0</v>
      </c>
      <c r="J95" s="225">
        <f t="shared" si="10"/>
        <v>0</v>
      </c>
      <c r="K95" s="227">
        <f t="shared" si="12"/>
        <v>0</v>
      </c>
    </row>
    <row r="96" spans="2:11" x14ac:dyDescent="0.15">
      <c r="B96" s="400" t="s">
        <v>283</v>
      </c>
      <c r="C96" s="397" t="s">
        <v>420</v>
      </c>
      <c r="D96" s="387">
        <f>D46*⑪観光用各種係数!J44*0.001</f>
        <v>0</v>
      </c>
      <c r="E96" s="389">
        <f>D46*⑪観光用各種係数!K44*0.001</f>
        <v>0</v>
      </c>
      <c r="F96" s="387">
        <f>J46*⑪観光用各種係数!J44*0.001</f>
        <v>0</v>
      </c>
      <c r="G96" s="389">
        <f>J46*⑪観光用各種係数!K44*0.001</f>
        <v>0</v>
      </c>
      <c r="H96" s="387">
        <f>R46*⑪観光用各種係数!J44*0.001</f>
        <v>0</v>
      </c>
      <c r="I96" s="389">
        <f>R46*⑪観光用各種係数!K44*0.001</f>
        <v>0</v>
      </c>
      <c r="J96" s="387">
        <f t="shared" si="10"/>
        <v>0</v>
      </c>
      <c r="K96" s="389">
        <f>E96+G96+I96</f>
        <v>0</v>
      </c>
    </row>
    <row r="97" spans="2:11" x14ac:dyDescent="0.15">
      <c r="B97" s="399" t="s">
        <v>284</v>
      </c>
      <c r="C97" s="232" t="s">
        <v>421</v>
      </c>
      <c r="D97" s="225">
        <f>D47*⑪観光用各種係数!J45*0.001</f>
        <v>0</v>
      </c>
      <c r="E97" s="227">
        <f>D47*⑪観光用各種係数!K45*0.001</f>
        <v>0</v>
      </c>
      <c r="F97" s="225">
        <f>J47*⑪観光用各種係数!J45*0.001</f>
        <v>0</v>
      </c>
      <c r="G97" s="227">
        <f>J47*⑪観光用各種係数!K45*0.001</f>
        <v>0</v>
      </c>
      <c r="H97" s="225">
        <f>R47*⑪観光用各種係数!J45*0.001</f>
        <v>0</v>
      </c>
      <c r="I97" s="227">
        <f>R47*⑪観光用各種係数!K45*0.001</f>
        <v>0</v>
      </c>
      <c r="J97" s="225">
        <f t="shared" si="10"/>
        <v>0</v>
      </c>
      <c r="K97" s="227">
        <f>E97+G97+I97</f>
        <v>0</v>
      </c>
    </row>
    <row r="98" spans="2:11" x14ac:dyDescent="0.15">
      <c r="B98" s="400" t="s">
        <v>285</v>
      </c>
      <c r="C98" s="397" t="s">
        <v>478</v>
      </c>
      <c r="D98" s="387">
        <f>D48*⑪観光用各種係数!J46*0.001</f>
        <v>0</v>
      </c>
      <c r="E98" s="389">
        <f>D48*⑪観光用各種係数!K46*0.001</f>
        <v>0</v>
      </c>
      <c r="F98" s="387">
        <f>J48*⑪観光用各種係数!J46*0.001</f>
        <v>0</v>
      </c>
      <c r="G98" s="389">
        <f>J48*⑪観光用各種係数!K46*0.001</f>
        <v>0</v>
      </c>
      <c r="H98" s="387">
        <f>R48*⑪観光用各種係数!J46*0.001</f>
        <v>0</v>
      </c>
      <c r="I98" s="389">
        <f>R48*⑪観光用各種係数!K46*0.001</f>
        <v>0</v>
      </c>
      <c r="J98" s="387">
        <f t="shared" si="10"/>
        <v>0</v>
      </c>
      <c r="K98" s="389">
        <f t="shared" si="12"/>
        <v>0</v>
      </c>
    </row>
    <row r="99" spans="2:11" x14ac:dyDescent="0.15">
      <c r="B99" s="399" t="s">
        <v>291</v>
      </c>
      <c r="C99" s="232" t="s">
        <v>422</v>
      </c>
      <c r="D99" s="225">
        <f>D49*⑪観光用各種係数!J47*0.001</f>
        <v>0</v>
      </c>
      <c r="E99" s="227">
        <f>D49*⑪観光用各種係数!K47*0.001</f>
        <v>0</v>
      </c>
      <c r="F99" s="225">
        <f>J49*⑪観光用各種係数!J47*0.001</f>
        <v>0</v>
      </c>
      <c r="G99" s="227">
        <f>J49*⑪観光用各種係数!K47*0.001</f>
        <v>0</v>
      </c>
      <c r="H99" s="225">
        <f>R49*⑪観光用各種係数!J47*0.001</f>
        <v>0</v>
      </c>
      <c r="I99" s="227">
        <f>R49*⑪観光用各種係数!K47*0.001</f>
        <v>0</v>
      </c>
      <c r="J99" s="225">
        <f t="shared" si="10"/>
        <v>0</v>
      </c>
      <c r="K99" s="227">
        <f t="shared" si="12"/>
        <v>0</v>
      </c>
    </row>
    <row r="100" spans="2:11" x14ac:dyDescent="0.15">
      <c r="B100" s="401" t="s">
        <v>292</v>
      </c>
      <c r="C100" s="402" t="s">
        <v>423</v>
      </c>
      <c r="D100" s="392">
        <f>D50*⑪観光用各種係数!J48*0.001</f>
        <v>0</v>
      </c>
      <c r="E100" s="394">
        <f>D50*⑪観光用各種係数!K48*0.001</f>
        <v>0</v>
      </c>
      <c r="F100" s="392">
        <f>J50*⑪観光用各種係数!J48*0.001</f>
        <v>0</v>
      </c>
      <c r="G100" s="394">
        <f>J50*⑪観光用各種係数!K48*0.001</f>
        <v>0</v>
      </c>
      <c r="H100" s="392">
        <f>R50*⑪観光用各種係数!J48*0.001</f>
        <v>0</v>
      </c>
      <c r="I100" s="394">
        <f>R50*⑪観光用各種係数!K48*0.001</f>
        <v>0</v>
      </c>
      <c r="J100" s="392">
        <f t="shared" si="10"/>
        <v>0</v>
      </c>
      <c r="K100" s="394">
        <f>E100+G100+I100</f>
        <v>0</v>
      </c>
    </row>
    <row r="101" spans="2:11" ht="14.25" thickBot="1" x14ac:dyDescent="0.2">
      <c r="B101" s="779" t="s">
        <v>15</v>
      </c>
      <c r="C101" s="780"/>
      <c r="D101" s="102">
        <f t="shared" ref="D101:J101" si="13">SUM(D59:D100)</f>
        <v>0</v>
      </c>
      <c r="E101" s="104">
        <f>SUM(E59:E100)</f>
        <v>0</v>
      </c>
      <c r="F101" s="102">
        <f t="shared" si="13"/>
        <v>0</v>
      </c>
      <c r="G101" s="104">
        <f t="shared" si="13"/>
        <v>0</v>
      </c>
      <c r="H101" s="102">
        <f t="shared" si="13"/>
        <v>0</v>
      </c>
      <c r="I101" s="104">
        <f t="shared" si="13"/>
        <v>0</v>
      </c>
      <c r="J101" s="102">
        <f t="shared" si="13"/>
        <v>0</v>
      </c>
      <c r="K101" s="104">
        <f>SUM(K59:K100)</f>
        <v>0</v>
      </c>
    </row>
  </sheetData>
  <sheetProtection sheet="1" objects="1" scenarios="1"/>
  <mergeCells count="38">
    <mergeCell ref="H56:H58"/>
    <mergeCell ref="X7:X8"/>
    <mergeCell ref="I56:I58"/>
    <mergeCell ref="B101:C101"/>
    <mergeCell ref="K56:K58"/>
    <mergeCell ref="F55:G55"/>
    <mergeCell ref="F56:F58"/>
    <mergeCell ref="G56:G58"/>
    <mergeCell ref="H55:I55"/>
    <mergeCell ref="D56:D58"/>
    <mergeCell ref="B55:C58"/>
    <mergeCell ref="D55:E55"/>
    <mergeCell ref="E56:E58"/>
    <mergeCell ref="J55:K55"/>
    <mergeCell ref="J56:J58"/>
    <mergeCell ref="E6:E8"/>
    <mergeCell ref="Q4:Q8"/>
    <mergeCell ref="L7:L8"/>
    <mergeCell ref="S6:S8"/>
    <mergeCell ref="W6:W8"/>
    <mergeCell ref="H4:H8"/>
    <mergeCell ref="J4:M4"/>
    <mergeCell ref="R5:R8"/>
    <mergeCell ref="T7:T8"/>
    <mergeCell ref="V5:V8"/>
    <mergeCell ref="P4:P8"/>
    <mergeCell ref="R4:U4"/>
    <mergeCell ref="V4:Y4"/>
    <mergeCell ref="O4:O8"/>
    <mergeCell ref="I4:I8"/>
    <mergeCell ref="N4:N8"/>
    <mergeCell ref="B51:C51"/>
    <mergeCell ref="B4:C8"/>
    <mergeCell ref="K6:K8"/>
    <mergeCell ref="D5:D8"/>
    <mergeCell ref="F7:F8"/>
    <mergeCell ref="J5:J8"/>
    <mergeCell ref="D4:G4"/>
  </mergeCells>
  <phoneticPr fontId="2"/>
  <pageMargins left="0.78740157480314965" right="0.78740157480314965" top="0.59055118110236227" bottom="0.39370078740157483" header="0.51181102362204722" footer="0.51181102362204722"/>
  <pageSetup paperSize="9" scale="51" orientation="landscape" cellComments="asDisplayed" r:id="rId1"/>
  <headerFooter alignWithMargins="0"/>
  <rowBreaks count="1" manualBreakCount="1">
    <brk id="51" min="1" max="24" man="1"/>
  </rowBreaks>
  <colBreaks count="1" manualBreakCount="1">
    <brk id="25" min="1" max="100" man="1"/>
  </colBreaks>
  <ignoredErrors>
    <ignoredError sqref="B9:B44 B59:B94 B47 B45:B46 B48:B50 B95:B100" numberStoredAsText="1"/>
    <ignoredError sqref="N47:O47 E98:I98 E48:U48 D98" 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18</vt:i4>
      </vt:variant>
    </vt:vector>
  </HeadingPairs>
  <TitlesOfParts>
    <vt:vector size="31" baseType="lpstr">
      <vt:lpstr>①はじめに</vt:lpstr>
      <vt:lpstr>②利用方法</vt:lpstr>
      <vt:lpstr>③入力</vt:lpstr>
      <vt:lpstr>④出力Ⅰ</vt:lpstr>
      <vt:lpstr>⑤出力Ⅱ</vt:lpstr>
      <vt:lpstr>⑥出力Ⅲ（グラフ）</vt:lpstr>
      <vt:lpstr>⑦フロー</vt:lpstr>
      <vt:lpstr>⑧計算域Ⅰ</vt:lpstr>
      <vt:lpstr>⑨計算域Ⅱ</vt:lpstr>
      <vt:lpstr>⑩計算域Ⅲ</vt:lpstr>
      <vt:lpstr>⑪観光用各種係数</vt:lpstr>
      <vt:lpstr>⑫観光用投入係数表</vt:lpstr>
      <vt:lpstr>⑬観光用逆行列係数表</vt:lpstr>
      <vt:lpstr>③入力!Criteria</vt:lpstr>
      <vt:lpstr>③入力!Extract</vt:lpstr>
      <vt:lpstr>①はじめに!Print_Area</vt:lpstr>
      <vt:lpstr>②利用方法!Print_Area</vt:lpstr>
      <vt:lpstr>③入力!Print_Area</vt:lpstr>
      <vt:lpstr>④出力Ⅰ!Print_Area</vt:lpstr>
      <vt:lpstr>⑤出力Ⅱ!Print_Area</vt:lpstr>
      <vt:lpstr>'⑥出力Ⅲ（グラフ）'!Print_Area</vt:lpstr>
      <vt:lpstr>⑦フロー!Print_Area</vt:lpstr>
      <vt:lpstr>⑧計算域Ⅰ!Print_Area</vt:lpstr>
      <vt:lpstr>⑨計算域Ⅱ!Print_Area</vt:lpstr>
      <vt:lpstr>⑩計算域Ⅲ!Print_Area</vt:lpstr>
      <vt:lpstr>⑪観光用各種係数!Print_Area</vt:lpstr>
      <vt:lpstr>⑫観光用投入係数表!Print_Area</vt:lpstr>
      <vt:lpstr>⑬観光用逆行列係数表!Print_Area</vt:lpstr>
      <vt:lpstr>⑨計算域Ⅱ!Print_Titles</vt:lpstr>
      <vt:lpstr>⑫観光用投入係数表!Print_Titles</vt:lpstr>
      <vt:lpstr>⑬観光用逆行列係数表!Print_Titles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2025-12-19T01:16:49Z</dcterms:created>
  <dcterms:modified xsi:type="dcterms:W3CDTF">2025-12-19T01:18:17Z</dcterms:modified>
</cp:coreProperties>
</file>