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ivfile\division\16080\03_温暖化対策班\07_条例・県の計画\未来環境条例\03_温室効果ガス排出削減報告【第15,16条】\05_集計結果（H20～）\R6実績、計画一覧表\"/>
    </mc:Choice>
  </mc:AlternateContent>
  <xr:revisionPtr revIDLastSave="0" documentId="13_ncr:1_{9CD64D35-E4CF-4B6C-961D-03BC22727F16}" xr6:coauthVersionLast="47" xr6:coauthVersionMax="47" xr10:uidLastSave="{00000000-0000-0000-0000-000000000000}"/>
  <bookViews>
    <workbookView xWindow="32655" yWindow="1410" windowWidth="24525" windowHeight="12720" xr2:uid="{00000000-000D-0000-FFFF-FFFF00000000}"/>
  </bookViews>
  <sheets>
    <sheet name="R6実績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2" i="10" l="1"/>
  <c r="N32" i="10"/>
  <c r="H32" i="10" l="1"/>
  <c r="C10" i="10" l="1"/>
  <c r="C9" i="10"/>
  <c r="H11" i="10"/>
  <c r="C8" i="10"/>
  <c r="C7" i="10"/>
  <c r="B10" i="10"/>
  <c r="F29" i="10" l="1"/>
  <c r="G29" i="10"/>
  <c r="J29" i="10"/>
  <c r="K29" i="10" s="1"/>
  <c r="M29" i="10"/>
  <c r="N29" i="10"/>
  <c r="B7" i="10" l="1"/>
  <c r="B9" i="10"/>
  <c r="B8" i="10"/>
  <c r="I32" i="10"/>
  <c r="J27" i="10" l="1"/>
  <c r="L32" i="10" l="1"/>
  <c r="E32" i="10"/>
  <c r="C32" i="10"/>
  <c r="B32" i="10"/>
  <c r="M31" i="10"/>
  <c r="N31" i="10" s="1"/>
  <c r="J31" i="10"/>
  <c r="K31" i="10" s="1"/>
  <c r="F31" i="10"/>
  <c r="G31" i="10" s="1"/>
  <c r="M30" i="10"/>
  <c r="N30" i="10" s="1"/>
  <c r="J30" i="10"/>
  <c r="K30" i="10" s="1"/>
  <c r="F30" i="10"/>
  <c r="G30" i="10" s="1"/>
  <c r="M28" i="10"/>
  <c r="N28" i="10" s="1"/>
  <c r="J28" i="10"/>
  <c r="K28" i="10" s="1"/>
  <c r="F28" i="10"/>
  <c r="G28" i="10" s="1"/>
  <c r="M27" i="10"/>
  <c r="N27" i="10" s="1"/>
  <c r="K27" i="10"/>
  <c r="F27" i="10"/>
  <c r="G27" i="10" s="1"/>
  <c r="M26" i="10"/>
  <c r="N26" i="10" s="1"/>
  <c r="J26" i="10"/>
  <c r="K26" i="10" s="1"/>
  <c r="M25" i="10"/>
  <c r="N25" i="10" s="1"/>
  <c r="J25" i="10"/>
  <c r="K25" i="10" s="1"/>
  <c r="F25" i="10"/>
  <c r="G25" i="10" s="1"/>
  <c r="M24" i="10"/>
  <c r="N24" i="10" s="1"/>
  <c r="J24" i="10"/>
  <c r="K24" i="10" s="1"/>
  <c r="F24" i="10"/>
  <c r="G24" i="10" s="1"/>
  <c r="M22" i="10"/>
  <c r="N22" i="10" s="1"/>
  <c r="J22" i="10"/>
  <c r="K22" i="10" s="1"/>
  <c r="F22" i="10"/>
  <c r="G22" i="10" s="1"/>
  <c r="M21" i="10"/>
  <c r="N21" i="10"/>
  <c r="J21" i="10"/>
  <c r="K21" i="10" s="1"/>
  <c r="F21" i="10"/>
  <c r="G21" i="10" s="1"/>
  <c r="M20" i="10"/>
  <c r="N20" i="10" s="1"/>
  <c r="J20" i="10"/>
  <c r="K20" i="10" s="1"/>
  <c r="F20" i="10"/>
  <c r="G20" i="10" s="1"/>
  <c r="M19" i="10"/>
  <c r="N19" i="10" s="1"/>
  <c r="J19" i="10"/>
  <c r="K19" i="10" s="1"/>
  <c r="F19" i="10"/>
  <c r="G19" i="10" s="1"/>
  <c r="M18" i="10"/>
  <c r="N18" i="10" s="1"/>
  <c r="J18" i="10"/>
  <c r="K18" i="10" s="1"/>
  <c r="F18" i="10"/>
  <c r="G18" i="10" s="1"/>
  <c r="L10" i="10"/>
  <c r="I10" i="10"/>
  <c r="M10" i="10" s="1"/>
  <c r="N10" i="10" s="1"/>
  <c r="E10" i="10"/>
  <c r="L9" i="10"/>
  <c r="I9" i="10"/>
  <c r="M9" i="10" s="1"/>
  <c r="N9" i="10" s="1"/>
  <c r="E9" i="10"/>
  <c r="L8" i="10"/>
  <c r="I8" i="10"/>
  <c r="M8" i="10" s="1"/>
  <c r="N8" i="10" s="1"/>
  <c r="E8" i="10"/>
  <c r="L7" i="10"/>
  <c r="I7" i="10"/>
  <c r="E7" i="10"/>
  <c r="J7" i="10"/>
  <c r="K7" i="10" s="1"/>
  <c r="B11" i="10"/>
  <c r="M7" i="10"/>
  <c r="N7" i="10" s="1"/>
  <c r="D28" i="10" l="1"/>
  <c r="D29" i="10"/>
  <c r="D22" i="10"/>
  <c r="J8" i="10"/>
  <c r="K8" i="10" s="1"/>
  <c r="F9" i="10"/>
  <c r="F8" i="10"/>
  <c r="G8" i="10" s="1"/>
  <c r="L11" i="10"/>
  <c r="I11" i="10"/>
  <c r="M11" i="10" s="1"/>
  <c r="N11" i="10" s="1"/>
  <c r="D25" i="10"/>
  <c r="E11" i="10"/>
  <c r="F10" i="10"/>
  <c r="G10" i="10" s="1"/>
  <c r="J10" i="10"/>
  <c r="K10" i="10" s="1"/>
  <c r="M32" i="10"/>
  <c r="F32" i="10"/>
  <c r="G32" i="10" s="1"/>
  <c r="D30" i="10"/>
  <c r="J9" i="10"/>
  <c r="K9" i="10" s="1"/>
  <c r="D31" i="10"/>
  <c r="D7" i="10"/>
  <c r="D21" i="10"/>
  <c r="D27" i="10"/>
  <c r="D10" i="10"/>
  <c r="D20" i="10"/>
  <c r="D24" i="10"/>
  <c r="F7" i="10"/>
  <c r="D18" i="10"/>
  <c r="D19" i="10"/>
  <c r="J32" i="10"/>
  <c r="C11" i="10"/>
  <c r="D8" i="10"/>
  <c r="D9" i="10"/>
  <c r="D26" i="10"/>
  <c r="J11" i="10" l="1"/>
  <c r="K11" i="10" s="1"/>
  <c r="D11" i="10"/>
  <c r="F11" i="10"/>
  <c r="G11" i="10" s="1"/>
  <c r="G7" i="10"/>
  <c r="D32" i="10"/>
</calcChain>
</file>

<file path=xl/sharedStrings.xml><?xml version="1.0" encoding="utf-8"?>
<sst xmlns="http://schemas.openxmlformats.org/spreadsheetml/2006/main" count="70" uniqueCount="45">
  <si>
    <t>事業者数</t>
  </si>
  <si>
    <t>製造業</t>
  </si>
  <si>
    <t>金融業、保険業</t>
  </si>
  <si>
    <t>宿泊業、飲食サービス業</t>
  </si>
  <si>
    <t>医療、福祉</t>
  </si>
  <si>
    <t>複合サービス業</t>
  </si>
  <si>
    <t>公務</t>
  </si>
  <si>
    <t>計</t>
  </si>
  <si>
    <t>部　門</t>
    <rPh sb="0" eb="1">
      <t>ブ</t>
    </rPh>
    <rPh sb="2" eb="3">
      <t>モン</t>
    </rPh>
    <phoneticPr fontId="2"/>
  </si>
  <si>
    <t>産業部門</t>
    <rPh sb="0" eb="2">
      <t>サンギョウ</t>
    </rPh>
    <rPh sb="2" eb="4">
      <t>ブモン</t>
    </rPh>
    <phoneticPr fontId="2"/>
  </si>
  <si>
    <t>エネルギー転換部門</t>
    <rPh sb="5" eb="7">
      <t>テンカン</t>
    </rPh>
    <rPh sb="7" eb="9">
      <t>ブモン</t>
    </rPh>
    <phoneticPr fontId="2"/>
  </si>
  <si>
    <t>運輸部門</t>
    <rPh sb="0" eb="2">
      <t>ウンユ</t>
    </rPh>
    <rPh sb="2" eb="4">
      <t>ブモン</t>
    </rPh>
    <phoneticPr fontId="2"/>
  </si>
  <si>
    <t>計</t>
    <rPh sb="0" eb="1">
      <t>ケイ</t>
    </rPh>
    <phoneticPr fontId="2"/>
  </si>
  <si>
    <t>電気・ガス・熱供給業</t>
    <phoneticPr fontId="2"/>
  </si>
  <si>
    <t>業種（産業大分類別）</t>
    <rPh sb="0" eb="2">
      <t>ギョウシュ</t>
    </rPh>
    <rPh sb="3" eb="5">
      <t>サンギョウ</t>
    </rPh>
    <rPh sb="5" eb="8">
      <t>ダイブンルイ</t>
    </rPh>
    <rPh sb="8" eb="9">
      <t>ベツ</t>
    </rPh>
    <phoneticPr fontId="2"/>
  </si>
  <si>
    <t>その他</t>
    <rPh sb="2" eb="3">
      <t>タ</t>
    </rPh>
    <phoneticPr fontId="2"/>
  </si>
  <si>
    <t>-</t>
    <phoneticPr fontId="2"/>
  </si>
  <si>
    <t>民生業務その他部門</t>
    <rPh sb="0" eb="2">
      <t>ミンセイ</t>
    </rPh>
    <rPh sb="2" eb="4">
      <t>ギョウム</t>
    </rPh>
    <rPh sb="6" eb="7">
      <t>タ</t>
    </rPh>
    <rPh sb="7" eb="9">
      <t>ブモン</t>
    </rPh>
    <phoneticPr fontId="2"/>
  </si>
  <si>
    <t>基準年
構成比
（％）</t>
    <rPh sb="0" eb="2">
      <t>キジュン</t>
    </rPh>
    <rPh sb="2" eb="3">
      <t>ネン</t>
    </rPh>
    <rPh sb="4" eb="7">
      <t>コウセイヒ</t>
    </rPh>
    <phoneticPr fontId="2"/>
  </si>
  <si>
    <t>２．業種別</t>
    <rPh sb="2" eb="4">
      <t>ギョウシュ</t>
    </rPh>
    <rPh sb="4" eb="5">
      <t>ベツ</t>
    </rPh>
    <phoneticPr fontId="2"/>
  </si>
  <si>
    <t>１．部門別</t>
    <rPh sb="2" eb="4">
      <t>ブモン</t>
    </rPh>
    <rPh sb="4" eb="5">
      <t>ベツ</t>
    </rPh>
    <phoneticPr fontId="2"/>
  </si>
  <si>
    <t>生活関連サービス業、
娯楽業</t>
    <phoneticPr fontId="2"/>
  </si>
  <si>
    <t>目標達成
事業者数</t>
    <rPh sb="0" eb="2">
      <t>モクヒョウ</t>
    </rPh>
    <rPh sb="2" eb="4">
      <t>タッセイ</t>
    </rPh>
    <rPh sb="5" eb="8">
      <t>ジギョウシャ</t>
    </rPh>
    <rPh sb="8" eb="9">
      <t>スウ</t>
    </rPh>
    <phoneticPr fontId="2"/>
  </si>
  <si>
    <t>基準年度比</t>
    <rPh sb="0" eb="2">
      <t>キジュン</t>
    </rPh>
    <rPh sb="2" eb="5">
      <t>ネンドヒ</t>
    </rPh>
    <phoneticPr fontId="2"/>
  </si>
  <si>
    <t>前年度比</t>
    <rPh sb="0" eb="3">
      <t>ゼンネンド</t>
    </rPh>
    <rPh sb="3" eb="4">
      <t>ヒ</t>
    </rPh>
    <phoneticPr fontId="2"/>
  </si>
  <si>
    <t>目標
(ﾄﾝ-CO2)</t>
    <rPh sb="0" eb="2">
      <t>モクヒョウ</t>
    </rPh>
    <phoneticPr fontId="2"/>
  </si>
  <si>
    <t>基準年（※）
(ﾄﾝ-CO2)</t>
    <rPh sb="0" eb="2">
      <t>キジュン</t>
    </rPh>
    <rPh sb="2" eb="3">
      <t>ネン</t>
    </rPh>
    <phoneticPr fontId="2"/>
  </si>
  <si>
    <t>目標
削減率
(%)</t>
    <rPh sb="0" eb="2">
      <t>モクヒョウ</t>
    </rPh>
    <rPh sb="3" eb="5">
      <t>サクゲン</t>
    </rPh>
    <rPh sb="5" eb="6">
      <t>リツ</t>
    </rPh>
    <phoneticPr fontId="2"/>
  </si>
  <si>
    <t>目標
削減量
(ﾄﾝ-CO2)</t>
    <rPh sb="0" eb="2">
      <t>モクヒョウ</t>
    </rPh>
    <rPh sb="3" eb="5">
      <t>サクゲン</t>
    </rPh>
    <rPh sb="5" eb="6">
      <t>リョウ</t>
    </rPh>
    <phoneticPr fontId="2"/>
  </si>
  <si>
    <t>増減量
(ﾄﾝ-CO2)</t>
    <rPh sb="0" eb="2">
      <t>ゾウゲン</t>
    </rPh>
    <rPh sb="2" eb="3">
      <t>リョウ</t>
    </rPh>
    <phoneticPr fontId="2"/>
  </si>
  <si>
    <t>増減率
(%)</t>
    <rPh sb="0" eb="2">
      <t>ゾウゲン</t>
    </rPh>
    <rPh sb="2" eb="3">
      <t>リツ</t>
    </rPh>
    <phoneticPr fontId="2"/>
  </si>
  <si>
    <t>運輸業、郵便業</t>
    <phoneticPr fontId="2"/>
  </si>
  <si>
    <t>情報通信業</t>
    <rPh sb="0" eb="2">
      <t>ジョウホウ</t>
    </rPh>
    <rPh sb="2" eb="4">
      <t>ツウシン</t>
    </rPh>
    <rPh sb="4" eb="5">
      <t>ギョウ</t>
    </rPh>
    <phoneticPr fontId="2"/>
  </si>
  <si>
    <t>※「基準年」とは、各事業者の計画書における計画期間（３年間）の開始年度の前年度のことをいい、各事業者ごとに異なる。</t>
    <rPh sb="9" eb="10">
      <t>カク</t>
    </rPh>
    <rPh sb="10" eb="13">
      <t>ジギョウシャ</t>
    </rPh>
    <rPh sb="14" eb="17">
      <t>ケイカクショ</t>
    </rPh>
    <rPh sb="27" eb="29">
      <t>ネンカン</t>
    </rPh>
    <rPh sb="31" eb="33">
      <t>カイシ</t>
    </rPh>
    <rPh sb="33" eb="35">
      <t>ネンド</t>
    </rPh>
    <rPh sb="36" eb="37">
      <t>ゼン</t>
    </rPh>
    <rPh sb="46" eb="47">
      <t>カク</t>
    </rPh>
    <rPh sb="47" eb="50">
      <t>ジギョウシャ</t>
    </rPh>
    <rPh sb="53" eb="54">
      <t>コト</t>
    </rPh>
    <phoneticPr fontId="2"/>
  </si>
  <si>
    <t>教育、学習支援業</t>
    <phoneticPr fontId="2"/>
  </si>
  <si>
    <t>※温室効果ガスの排出状況及び削減目標については、削減目標を立てるに当たって「原単位排出量」を指標にしており、「温室効果ガス削減量」の目標を定めていない事業者がいる。
　そのため、上記の表中、基準年の温室効果ガス排出量と目標の温室効果ガス排出量の差は、目標削減量と必ずしも一致しない。</t>
    <rPh sb="1" eb="3">
      <t>オンシツ</t>
    </rPh>
    <rPh sb="3" eb="5">
      <t>コウカ</t>
    </rPh>
    <rPh sb="8" eb="10">
      <t>ハイシュツ</t>
    </rPh>
    <rPh sb="10" eb="12">
      <t>ジョウキョウ</t>
    </rPh>
    <rPh sb="12" eb="13">
      <t>オヨ</t>
    </rPh>
    <rPh sb="14" eb="16">
      <t>サクゲン</t>
    </rPh>
    <rPh sb="16" eb="18">
      <t>モクヒョウ</t>
    </rPh>
    <rPh sb="24" eb="26">
      <t>サクゲン</t>
    </rPh>
    <rPh sb="26" eb="28">
      <t>モクヒョウ</t>
    </rPh>
    <rPh sb="29" eb="30">
      <t>タ</t>
    </rPh>
    <rPh sb="33" eb="34">
      <t>ア</t>
    </rPh>
    <rPh sb="38" eb="41">
      <t>ゲンタンイ</t>
    </rPh>
    <rPh sb="41" eb="43">
      <t>ハイシュツ</t>
    </rPh>
    <rPh sb="43" eb="44">
      <t>リョウ</t>
    </rPh>
    <rPh sb="46" eb="48">
      <t>シヒョウ</t>
    </rPh>
    <rPh sb="55" eb="57">
      <t>オンシツ</t>
    </rPh>
    <rPh sb="57" eb="59">
      <t>コウカ</t>
    </rPh>
    <rPh sb="61" eb="63">
      <t>サクゲン</t>
    </rPh>
    <rPh sb="63" eb="64">
      <t>リョウ</t>
    </rPh>
    <rPh sb="66" eb="68">
      <t>モクヒョウ</t>
    </rPh>
    <rPh sb="69" eb="70">
      <t>サダ</t>
    </rPh>
    <rPh sb="75" eb="78">
      <t>ジギョウシャ</t>
    </rPh>
    <rPh sb="89" eb="91">
      <t>ジョウキ</t>
    </rPh>
    <rPh sb="92" eb="94">
      <t>ヒョウチュウ</t>
    </rPh>
    <rPh sb="95" eb="98">
      <t>キジュンネン</t>
    </rPh>
    <rPh sb="99" eb="101">
      <t>オンシツ</t>
    </rPh>
    <rPh sb="101" eb="103">
      <t>コウカ</t>
    </rPh>
    <rPh sb="105" eb="107">
      <t>ハイシュツ</t>
    </rPh>
    <rPh sb="107" eb="108">
      <t>リョウ</t>
    </rPh>
    <rPh sb="112" eb="114">
      <t>オンシツ</t>
    </rPh>
    <rPh sb="114" eb="116">
      <t>コウカ</t>
    </rPh>
    <rPh sb="125" eb="127">
      <t>モクヒョウ</t>
    </rPh>
    <rPh sb="127" eb="130">
      <t>サクゲンリョウ</t>
    </rPh>
    <rPh sb="131" eb="132">
      <t>カナラ</t>
    </rPh>
    <rPh sb="135" eb="137">
      <t>イッチ</t>
    </rPh>
    <phoneticPr fontId="2"/>
  </si>
  <si>
    <t>実績
(R5)
(ﾄﾝ-CO2)</t>
    <rPh sb="0" eb="2">
      <t>ジッセキ</t>
    </rPh>
    <phoneticPr fontId="2"/>
  </si>
  <si>
    <t>卸売業、小売業</t>
    <phoneticPr fontId="2"/>
  </si>
  <si>
    <t>令和６年度二酸化炭素排出削減報告の総括</t>
    <rPh sb="5" eb="8">
      <t>ニサンカ</t>
    </rPh>
    <rPh sb="8" eb="10">
      <t>タンソ</t>
    </rPh>
    <rPh sb="10" eb="12">
      <t>ハイシュツ</t>
    </rPh>
    <rPh sb="12" eb="14">
      <t>サクゲン</t>
    </rPh>
    <rPh sb="14" eb="16">
      <t>ホウコク</t>
    </rPh>
    <rPh sb="17" eb="19">
      <t>ソウカツ</t>
    </rPh>
    <phoneticPr fontId="2"/>
  </si>
  <si>
    <t>　例えば、計画期間が令和６年度～令和８年度の３年間の場合、基準年は令和５年度となる。</t>
    <rPh sb="1" eb="2">
      <t>タト</t>
    </rPh>
    <rPh sb="5" eb="7">
      <t>ケイカク</t>
    </rPh>
    <rPh sb="7" eb="9">
      <t>キカン</t>
    </rPh>
    <rPh sb="10" eb="12">
      <t>レイワ</t>
    </rPh>
    <rPh sb="13" eb="15">
      <t>ネンド</t>
    </rPh>
    <rPh sb="16" eb="18">
      <t>レイワ</t>
    </rPh>
    <rPh sb="19" eb="21">
      <t>ネンド</t>
    </rPh>
    <rPh sb="23" eb="25">
      <t>ネンカン</t>
    </rPh>
    <rPh sb="26" eb="28">
      <t>バアイ</t>
    </rPh>
    <rPh sb="29" eb="31">
      <t>キジュン</t>
    </rPh>
    <rPh sb="31" eb="32">
      <t>ネン</t>
    </rPh>
    <rPh sb="33" eb="35">
      <t>レイワ</t>
    </rPh>
    <rPh sb="36" eb="38">
      <t>ネンド</t>
    </rPh>
    <rPh sb="37" eb="38">
      <t>ド</t>
    </rPh>
    <phoneticPr fontId="2"/>
  </si>
  <si>
    <t>実績
(R6)
(ﾄﾝ-CO2)</t>
    <rPh sb="0" eb="2">
      <t>ジッセキ</t>
    </rPh>
    <phoneticPr fontId="2"/>
  </si>
  <si>
    <t>増減量
（R6-R5）
(ﾄﾝ-CO2)</t>
    <rPh sb="0" eb="2">
      <t>ゾウゲン</t>
    </rPh>
    <rPh sb="2" eb="3">
      <t>リョウ</t>
    </rPh>
    <phoneticPr fontId="2"/>
  </si>
  <si>
    <t>増減率
（R6-R5）
(%)</t>
    <rPh sb="0" eb="2">
      <t>ゾウゲン</t>
    </rPh>
    <rPh sb="2" eb="3">
      <t>リツ</t>
    </rPh>
    <phoneticPr fontId="2"/>
  </si>
  <si>
    <t>-</t>
    <phoneticPr fontId="2"/>
  </si>
  <si>
    <t>サービス業</t>
    <rPh sb="4" eb="5">
      <t>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</si>
</sst>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#,##0;&quot;▲ &quot;#,##0"/>
    <numFmt numFmtId="178" formatCode="0.0;&quot;▲ &quot;0.0"/>
    <numFmt numFmtId="179" formatCode="#,##0_ "/>
    <numFmt numFmtId="180" formatCode="0.0_);[Red]\(0.0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BIZ UDゴシック"/>
      <family val="3"/>
      <charset val="128"/>
    </font>
    <font>
      <sz val="10"/>
      <name val="BIZ UDゴシック"/>
      <family val="3"/>
      <charset val="128"/>
    </font>
    <font>
      <sz val="14"/>
      <name val="BIZ UDゴシック"/>
      <family val="3"/>
      <charset val="128"/>
    </font>
    <font>
      <b/>
      <sz val="10"/>
      <name val="BIZ UDゴシック"/>
      <family val="3"/>
      <charset val="128"/>
    </font>
    <font>
      <sz val="10"/>
      <color indexed="8"/>
      <name val="BIZ UDゴシック"/>
      <family val="3"/>
      <charset val="128"/>
    </font>
    <font>
      <sz val="11"/>
      <name val="BIZ UDゴシック"/>
      <family val="3"/>
      <charset val="128"/>
    </font>
    <font>
      <sz val="11"/>
      <color indexed="8"/>
      <name val="BIZ UDゴシック"/>
      <family val="3"/>
      <charset val="128"/>
    </font>
    <font>
      <sz val="11"/>
      <color theme="6" tint="-0.249977111117893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9" fillId="0" borderId="4" xfId="0" applyFont="1" applyBorder="1" applyAlignment="1">
      <alignment horizontal="right" vertical="center" wrapText="1"/>
    </xf>
    <xf numFmtId="177" fontId="8" fillId="0" borderId="4" xfId="2" applyNumberFormat="1" applyFont="1" applyBorder="1">
      <alignment vertical="center"/>
    </xf>
    <xf numFmtId="177" fontId="9" fillId="0" borderId="4" xfId="0" applyNumberFormat="1" applyFont="1" applyBorder="1" applyAlignment="1">
      <alignment horizontal="right" vertical="center" wrapText="1"/>
    </xf>
    <xf numFmtId="177" fontId="8" fillId="0" borderId="4" xfId="0" applyNumberFormat="1" applyFont="1" applyBorder="1" applyAlignment="1">
      <alignment horizontal="right" vertical="center"/>
    </xf>
    <xf numFmtId="0" fontId="9" fillId="0" borderId="4" xfId="1" applyNumberFormat="1" applyFont="1" applyFill="1" applyBorder="1" applyAlignment="1">
      <alignment horizontal="right" vertical="center" wrapText="1"/>
    </xf>
    <xf numFmtId="49" fontId="4" fillId="0" borderId="0" xfId="0" applyNumberFormat="1" applyFont="1" applyAlignment="1">
      <alignment vertical="center"/>
    </xf>
    <xf numFmtId="177" fontId="8" fillId="0" borderId="4" xfId="2" applyNumberFormat="1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9" fillId="0" borderId="7" xfId="0" applyFont="1" applyBorder="1" applyAlignment="1">
      <alignment horizontal="right" vertical="center" wrapText="1"/>
    </xf>
    <xf numFmtId="177" fontId="8" fillId="0" borderId="7" xfId="0" applyNumberFormat="1" applyFont="1" applyBorder="1" applyAlignment="1">
      <alignment horizontal="right" vertical="center" wrapText="1"/>
    </xf>
    <xf numFmtId="0" fontId="8" fillId="0" borderId="7" xfId="1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vertical="center"/>
    </xf>
    <xf numFmtId="0" fontId="4" fillId="0" borderId="8" xfId="0" applyFont="1" applyBorder="1" applyAlignment="1">
      <alignment vertical="center" wrapText="1"/>
    </xf>
    <xf numFmtId="177" fontId="4" fillId="0" borderId="8" xfId="0" applyNumberFormat="1" applyFont="1" applyBorder="1" applyAlignment="1">
      <alignment vertical="center" wrapText="1"/>
    </xf>
    <xf numFmtId="177" fontId="4" fillId="0" borderId="0" xfId="0" applyNumberFormat="1" applyFont="1" applyAlignment="1">
      <alignment vertical="center"/>
    </xf>
    <xf numFmtId="0" fontId="9" fillId="0" borderId="0" xfId="0" quotePrefix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177" fontId="4" fillId="0" borderId="0" xfId="0" applyNumberFormat="1" applyFont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177" fontId="6" fillId="0" borderId="0" xfId="0" applyNumberFormat="1" applyFont="1" applyFill="1" applyAlignment="1">
      <alignment vertical="center"/>
    </xf>
    <xf numFmtId="0" fontId="7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right" vertical="center" wrapText="1"/>
    </xf>
    <xf numFmtId="38" fontId="8" fillId="0" borderId="4" xfId="2" applyFont="1" applyFill="1" applyBorder="1">
      <alignment vertical="center"/>
    </xf>
    <xf numFmtId="177" fontId="8" fillId="0" borderId="3" xfId="0" applyNumberFormat="1" applyFont="1" applyBorder="1" applyAlignment="1">
      <alignment horizontal="right" vertical="center"/>
    </xf>
    <xf numFmtId="0" fontId="8" fillId="0" borderId="1" xfId="1" applyNumberFormat="1" applyFont="1" applyFill="1" applyBorder="1" applyAlignment="1">
      <alignment horizontal="right" vertical="center" wrapText="1"/>
    </xf>
    <xf numFmtId="177" fontId="9" fillId="0" borderId="3" xfId="0" applyNumberFormat="1" applyFont="1" applyBorder="1" applyAlignment="1">
      <alignment horizontal="right" vertical="center" wrapText="1"/>
    </xf>
    <xf numFmtId="177" fontId="8" fillId="0" borderId="3" xfId="0" applyNumberFormat="1" applyFont="1" applyBorder="1" applyAlignment="1">
      <alignment horizontal="right" vertical="center" wrapText="1"/>
    </xf>
    <xf numFmtId="177" fontId="8" fillId="0" borderId="4" xfId="0" applyNumberFormat="1" applyFont="1" applyBorder="1" applyAlignment="1">
      <alignment horizontal="right" vertical="center" wrapText="1"/>
    </xf>
    <xf numFmtId="177" fontId="9" fillId="0" borderId="3" xfId="0" applyNumberFormat="1" applyFont="1" applyFill="1" applyBorder="1" applyAlignment="1">
      <alignment horizontal="right" vertical="center" wrapText="1"/>
    </xf>
    <xf numFmtId="177" fontId="8" fillId="0" borderId="3" xfId="0" applyNumberFormat="1" applyFont="1" applyFill="1" applyBorder="1" applyAlignment="1">
      <alignment horizontal="right" vertical="center" wrapText="1"/>
    </xf>
    <xf numFmtId="177" fontId="8" fillId="0" borderId="4" xfId="0" applyNumberFormat="1" applyFont="1" applyBorder="1" applyAlignment="1">
      <alignment horizontal="center" vertical="center"/>
    </xf>
    <xf numFmtId="177" fontId="8" fillId="0" borderId="4" xfId="0" applyNumberFormat="1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 wrapText="1"/>
    </xf>
    <xf numFmtId="177" fontId="8" fillId="0" borderId="1" xfId="0" applyNumberFormat="1" applyFont="1" applyBorder="1" applyAlignment="1">
      <alignment horizontal="right" vertical="center"/>
    </xf>
    <xf numFmtId="177" fontId="8" fillId="0" borderId="1" xfId="0" applyNumberFormat="1" applyFont="1" applyBorder="1" applyAlignment="1">
      <alignment horizontal="right" vertical="center" wrapText="1"/>
    </xf>
    <xf numFmtId="0" fontId="8" fillId="0" borderId="1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177" fontId="8" fillId="0" borderId="5" xfId="0" applyNumberFormat="1" applyFont="1" applyBorder="1" applyAlignment="1">
      <alignment horizontal="right" vertical="center" wrapText="1"/>
    </xf>
    <xf numFmtId="177" fontId="8" fillId="0" borderId="9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right" vertical="center" wrapText="1"/>
    </xf>
    <xf numFmtId="177" fontId="8" fillId="0" borderId="2" xfId="0" applyNumberFormat="1" applyFont="1" applyBorder="1" applyAlignment="1">
      <alignment horizontal="right" vertical="center"/>
    </xf>
    <xf numFmtId="177" fontId="8" fillId="0" borderId="2" xfId="0" applyNumberFormat="1" applyFont="1" applyBorder="1" applyAlignment="1">
      <alignment horizontal="right" vertical="center" wrapText="1"/>
    </xf>
    <xf numFmtId="177" fontId="9" fillId="0" borderId="2" xfId="0" applyNumberFormat="1" applyFont="1" applyBorder="1" applyAlignment="1">
      <alignment horizontal="right" vertical="center" wrapText="1"/>
    </xf>
    <xf numFmtId="0" fontId="9" fillId="0" borderId="2" xfId="0" applyNumberFormat="1" applyFont="1" applyFill="1" applyBorder="1" applyAlignment="1">
      <alignment horizontal="right" vertical="center" wrapText="1"/>
    </xf>
    <xf numFmtId="0" fontId="7" fillId="0" borderId="3" xfId="0" applyFont="1" applyBorder="1" applyAlignment="1">
      <alignment horizontal="center" vertical="center" wrapText="1"/>
    </xf>
    <xf numFmtId="179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6" fillId="2" borderId="0" xfId="0" applyFont="1" applyFill="1" applyAlignment="1">
      <alignment vertical="center"/>
    </xf>
    <xf numFmtId="177" fontId="6" fillId="2" borderId="0" xfId="0" applyNumberFormat="1" applyFont="1" applyFill="1" applyAlignment="1">
      <alignment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38" fontId="10" fillId="0" borderId="6" xfId="2" applyFont="1" applyBorder="1" applyAlignment="1">
      <alignment vertical="center"/>
    </xf>
    <xf numFmtId="177" fontId="10" fillId="0" borderId="6" xfId="2" applyNumberFormat="1" applyFont="1" applyBorder="1" applyAlignment="1">
      <alignment vertical="center"/>
    </xf>
    <xf numFmtId="180" fontId="10" fillId="0" borderId="6" xfId="2" applyNumberFormat="1" applyFont="1" applyBorder="1" applyAlignment="1">
      <alignment horizontal="right" vertical="center"/>
    </xf>
    <xf numFmtId="178" fontId="10" fillId="0" borderId="6" xfId="1" applyNumberFormat="1" applyFont="1" applyBorder="1" applyAlignment="1">
      <alignment horizontal="right" vertical="center" wrapText="1"/>
    </xf>
    <xf numFmtId="177" fontId="10" fillId="0" borderId="6" xfId="1" applyNumberFormat="1" applyFont="1" applyBorder="1" applyAlignment="1">
      <alignment horizontal="right" vertical="center" wrapText="1"/>
    </xf>
    <xf numFmtId="177" fontId="10" fillId="0" borderId="6" xfId="0" applyNumberFormat="1" applyFont="1" applyBorder="1" applyAlignment="1">
      <alignment horizontal="right" vertical="center" wrapText="1"/>
    </xf>
    <xf numFmtId="0" fontId="10" fillId="0" borderId="6" xfId="1" applyNumberFormat="1" applyFont="1" applyBorder="1" applyAlignment="1">
      <alignment horizontal="right" vertical="center" wrapText="1"/>
    </xf>
    <xf numFmtId="176" fontId="10" fillId="0" borderId="4" xfId="0" applyNumberFormat="1" applyFont="1" applyBorder="1" applyAlignment="1">
      <alignment horizontal="right" vertical="center"/>
    </xf>
    <xf numFmtId="176" fontId="10" fillId="0" borderId="7" xfId="0" applyNumberFormat="1" applyFont="1" applyBorder="1" applyAlignment="1">
      <alignment horizontal="right" vertical="center"/>
    </xf>
    <xf numFmtId="177" fontId="10" fillId="0" borderId="4" xfId="0" applyNumberFormat="1" applyFont="1" applyBorder="1" applyAlignment="1">
      <alignment horizontal="right" vertical="center" wrapText="1"/>
    </xf>
    <xf numFmtId="176" fontId="10" fillId="0" borderId="4" xfId="1" applyNumberFormat="1" applyFont="1" applyBorder="1" applyAlignment="1">
      <alignment horizontal="right" vertical="center" wrapText="1"/>
    </xf>
    <xf numFmtId="178" fontId="10" fillId="0" borderId="4" xfId="1" applyNumberFormat="1" applyFont="1" applyBorder="1" applyAlignment="1">
      <alignment horizontal="right" vertical="center" wrapText="1"/>
    </xf>
    <xf numFmtId="177" fontId="10" fillId="0" borderId="7" xfId="0" applyNumberFormat="1" applyFont="1" applyBorder="1" applyAlignment="1">
      <alignment horizontal="right" vertical="center" wrapText="1"/>
    </xf>
    <xf numFmtId="178" fontId="10" fillId="0" borderId="7" xfId="1" applyNumberFormat="1" applyFont="1" applyBorder="1" applyAlignment="1">
      <alignment horizontal="right" vertical="center" wrapText="1"/>
    </xf>
    <xf numFmtId="0" fontId="10" fillId="0" borderId="3" xfId="0" applyFont="1" applyBorder="1" applyAlignment="1">
      <alignment horizontal="right" vertical="center" wrapText="1"/>
    </xf>
    <xf numFmtId="177" fontId="10" fillId="0" borderId="3" xfId="0" applyNumberFormat="1" applyFont="1" applyBorder="1" applyAlignment="1">
      <alignment horizontal="right" vertical="center" wrapText="1"/>
    </xf>
    <xf numFmtId="180" fontId="10" fillId="0" borderId="3" xfId="0" applyNumberFormat="1" applyFont="1" applyBorder="1" applyAlignment="1">
      <alignment horizontal="right" vertical="center"/>
    </xf>
    <xf numFmtId="176" fontId="10" fillId="0" borderId="3" xfId="1" applyNumberFormat="1" applyFont="1" applyBorder="1" applyAlignment="1">
      <alignment horizontal="right" vertical="center" wrapText="1"/>
    </xf>
    <xf numFmtId="0" fontId="10" fillId="0" borderId="3" xfId="1" applyNumberFormat="1" applyFont="1" applyFill="1" applyBorder="1" applyAlignment="1">
      <alignment horizontal="right" vertical="center" wrapText="1"/>
    </xf>
    <xf numFmtId="177" fontId="10" fillId="0" borderId="1" xfId="0" applyNumberFormat="1" applyFont="1" applyBorder="1" applyAlignment="1">
      <alignment horizontal="right" vertical="center" wrapText="1"/>
    </xf>
    <xf numFmtId="180" fontId="10" fillId="0" borderId="4" xfId="0" applyNumberFormat="1" applyFont="1" applyBorder="1" applyAlignment="1">
      <alignment horizontal="center" vertical="center"/>
    </xf>
    <xf numFmtId="177" fontId="10" fillId="0" borderId="2" xfId="0" applyNumberFormat="1" applyFont="1" applyBorder="1" applyAlignment="1">
      <alignment horizontal="right" vertical="center" wrapText="1"/>
    </xf>
    <xf numFmtId="178" fontId="10" fillId="0" borderId="3" xfId="1" applyNumberFormat="1" applyFont="1" applyBorder="1" applyAlignment="1">
      <alignment horizontal="right" vertical="center" wrapText="1"/>
    </xf>
    <xf numFmtId="180" fontId="10" fillId="0" borderId="4" xfId="0" applyNumberFormat="1" applyFont="1" applyBorder="1" applyAlignment="1">
      <alignment horizontal="right" vertical="center"/>
    </xf>
    <xf numFmtId="180" fontId="10" fillId="0" borderId="1" xfId="0" applyNumberFormat="1" applyFont="1" applyBorder="1" applyAlignment="1">
      <alignment horizontal="right" vertical="center"/>
    </xf>
    <xf numFmtId="180" fontId="10" fillId="0" borderId="2" xfId="0" applyNumberFormat="1" applyFont="1" applyBorder="1" applyAlignment="1">
      <alignment horizontal="right" vertical="center"/>
    </xf>
    <xf numFmtId="0" fontId="4" fillId="0" borderId="4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 wrapText="1"/>
    </xf>
    <xf numFmtId="177" fontId="7" fillId="5" borderId="4" xfId="0" applyNumberFormat="1" applyFont="1" applyFill="1" applyBorder="1" applyAlignment="1">
      <alignment horizontal="center" vertical="center" wrapText="1"/>
    </xf>
    <xf numFmtId="177" fontId="7" fillId="3" borderId="4" xfId="0" applyNumberFormat="1" applyFont="1" applyFill="1" applyBorder="1" applyAlignment="1">
      <alignment horizontal="center" vertical="center" wrapText="1"/>
    </xf>
    <xf numFmtId="177" fontId="4" fillId="4" borderId="4" xfId="0" applyNumberFormat="1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BI40"/>
  <sheetViews>
    <sheetView tabSelected="1" view="pageBreakPreview" topLeftCell="A15" zoomScaleNormal="100" zoomScaleSheetLayoutView="100" workbookViewId="0">
      <selection activeCell="H23" sqref="H23"/>
    </sheetView>
  </sheetViews>
  <sheetFormatPr defaultColWidth="8.625" defaultRowHeight="12" x14ac:dyDescent="0.15"/>
  <cols>
    <col min="1" max="1" width="23.25" style="4" customWidth="1"/>
    <col min="2" max="2" width="5.375" style="4" customWidth="1"/>
    <col min="3" max="3" width="12.625" style="4" customWidth="1"/>
    <col min="4" max="4" width="10.5" style="4" bestFit="1" customWidth="1"/>
    <col min="5" max="5" width="11.625" style="4" customWidth="1"/>
    <col min="6" max="6" width="10.375" style="4" customWidth="1"/>
    <col min="7" max="7" width="9.5" style="4" customWidth="1"/>
    <col min="8" max="8" width="11.625" style="4" bestFit="1" customWidth="1"/>
    <col min="9" max="9" width="11.625" style="4" customWidth="1"/>
    <col min="10" max="10" width="13.125" style="4" customWidth="1"/>
    <col min="11" max="11" width="11.25" style="4" customWidth="1"/>
    <col min="12" max="12" width="9.625" style="4" customWidth="1"/>
    <col min="13" max="14" width="12" style="4" customWidth="1"/>
    <col min="15" max="15" width="6.5" style="4" customWidth="1"/>
    <col min="16" max="16" width="11.5" style="4" customWidth="1"/>
    <col min="17" max="17" width="11.625" style="4" customWidth="1"/>
    <col min="18" max="19" width="10" style="4" customWidth="1"/>
    <col min="20" max="20" width="12.125" style="4" customWidth="1"/>
    <col min="21" max="21" width="11.375" style="4" customWidth="1"/>
    <col min="22" max="22" width="11.625" style="4" customWidth="1"/>
    <col min="23" max="23" width="8.5" style="5" customWidth="1"/>
    <col min="24" max="16384" width="8.625" style="4"/>
  </cols>
  <sheetData>
    <row r="1" spans="1:61" s="6" customFormat="1" ht="21" customHeight="1" x14ac:dyDescent="0.15">
      <c r="A1" s="1" t="s">
        <v>38</v>
      </c>
      <c r="B1" s="1"/>
      <c r="C1" s="1"/>
      <c r="D1" s="1"/>
      <c r="E1" s="1"/>
      <c r="F1" s="1"/>
      <c r="G1" s="2"/>
      <c r="H1" s="2"/>
      <c r="I1" s="2"/>
      <c r="J1" s="3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5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</row>
    <row r="2" spans="1:61" ht="15" customHeight="1" x14ac:dyDescent="0.15">
      <c r="J2" s="5"/>
    </row>
    <row r="3" spans="1:61" ht="18" customHeight="1" x14ac:dyDescent="0.15">
      <c r="A3" s="61" t="s">
        <v>20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5"/>
    </row>
    <row r="4" spans="1:61" s="5" customFormat="1" ht="18" customHeight="1" x14ac:dyDescent="0.1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61" ht="18" customHeight="1" x14ac:dyDescent="0.15">
      <c r="A5" s="96" t="s">
        <v>8</v>
      </c>
      <c r="B5" s="92" t="s">
        <v>0</v>
      </c>
      <c r="C5" s="92" t="s">
        <v>26</v>
      </c>
      <c r="D5" s="92" t="s">
        <v>18</v>
      </c>
      <c r="E5" s="92" t="s">
        <v>25</v>
      </c>
      <c r="F5" s="92" t="s">
        <v>28</v>
      </c>
      <c r="G5" s="92" t="s">
        <v>27</v>
      </c>
      <c r="H5" s="94" t="s">
        <v>36</v>
      </c>
      <c r="I5" s="95" t="s">
        <v>40</v>
      </c>
      <c r="J5" s="91" t="s">
        <v>23</v>
      </c>
      <c r="K5" s="91"/>
      <c r="L5" s="91"/>
      <c r="M5" s="91" t="s">
        <v>24</v>
      </c>
      <c r="N5" s="91"/>
      <c r="O5" s="5"/>
      <c r="P5" s="5"/>
      <c r="Q5" s="5"/>
    </row>
    <row r="6" spans="1:61" s="8" customFormat="1" ht="42.75" customHeight="1" x14ac:dyDescent="0.15">
      <c r="A6" s="96"/>
      <c r="B6" s="92"/>
      <c r="C6" s="92"/>
      <c r="D6" s="92"/>
      <c r="E6" s="92"/>
      <c r="F6" s="92"/>
      <c r="G6" s="92"/>
      <c r="H6" s="94"/>
      <c r="I6" s="95"/>
      <c r="J6" s="64" t="s">
        <v>29</v>
      </c>
      <c r="K6" s="64" t="s">
        <v>30</v>
      </c>
      <c r="L6" s="64" t="s">
        <v>22</v>
      </c>
      <c r="M6" s="63" t="s">
        <v>41</v>
      </c>
      <c r="N6" s="63" t="s">
        <v>42</v>
      </c>
      <c r="O6" s="4"/>
      <c r="P6" s="4"/>
      <c r="Q6" s="4"/>
      <c r="R6" s="4"/>
      <c r="S6" s="4"/>
      <c r="T6" s="4"/>
      <c r="U6" s="4"/>
      <c r="V6" s="4"/>
      <c r="W6" s="4"/>
      <c r="X6" s="5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</row>
    <row r="7" spans="1:61" ht="18" customHeight="1" x14ac:dyDescent="0.15">
      <c r="A7" s="9" t="s">
        <v>9</v>
      </c>
      <c r="B7" s="10">
        <f t="shared" ref="B7:C9" si="0">B18</f>
        <v>40</v>
      </c>
      <c r="C7" s="11">
        <f t="shared" si="0"/>
        <v>491733.60000000003</v>
      </c>
      <c r="D7" s="72">
        <f>C7/$C$32*100</f>
        <v>19.520600150151868</v>
      </c>
      <c r="E7" s="12">
        <f>E18</f>
        <v>429282.72100000002</v>
      </c>
      <c r="F7" s="74">
        <f>C7-E7</f>
        <v>62450.879000000015</v>
      </c>
      <c r="G7" s="75">
        <f>F7/C7*100</f>
        <v>12.7001447531753</v>
      </c>
      <c r="H7" s="13">
        <v>558478.39999999991</v>
      </c>
      <c r="I7" s="13">
        <f t="shared" ref="I7:I9" si="1">I18</f>
        <v>503156.50000000006</v>
      </c>
      <c r="J7" s="74">
        <f>I7-C7</f>
        <v>11422.900000000023</v>
      </c>
      <c r="K7" s="76">
        <f>J7/C7*100</f>
        <v>2.3229854539124482</v>
      </c>
      <c r="L7" s="14">
        <f>L18</f>
        <v>23</v>
      </c>
      <c r="M7" s="74">
        <f>I7-H7</f>
        <v>-55321.899999999849</v>
      </c>
      <c r="N7" s="76">
        <f>M7/H7*100</f>
        <v>-9.9058262593503805</v>
      </c>
      <c r="O7" s="15"/>
      <c r="W7" s="4"/>
      <c r="Y7" s="5"/>
    </row>
    <row r="8" spans="1:61" ht="18" customHeight="1" x14ac:dyDescent="0.15">
      <c r="A8" s="9" t="s">
        <v>10</v>
      </c>
      <c r="B8" s="10">
        <f t="shared" si="0"/>
        <v>5</v>
      </c>
      <c r="C8" s="13">
        <f t="shared" si="0"/>
        <v>1359179</v>
      </c>
      <c r="D8" s="72">
        <f>C8/$C$32*100</f>
        <v>53.956023732125004</v>
      </c>
      <c r="E8" s="16">
        <f>E19</f>
        <v>898321</v>
      </c>
      <c r="F8" s="74">
        <f>C8-E8</f>
        <v>460858</v>
      </c>
      <c r="G8" s="75">
        <f>F8/C8*100</f>
        <v>33.907086557399722</v>
      </c>
      <c r="H8" s="12">
        <v>1304865</v>
      </c>
      <c r="I8" s="12">
        <f t="shared" si="1"/>
        <v>1341847</v>
      </c>
      <c r="J8" s="74">
        <f>I8-C8</f>
        <v>-17332</v>
      </c>
      <c r="K8" s="76">
        <f>J8/C8*100</f>
        <v>-1.2751815618104754</v>
      </c>
      <c r="L8" s="14">
        <f>L19</f>
        <v>1</v>
      </c>
      <c r="M8" s="74">
        <f>I8-H8</f>
        <v>36982</v>
      </c>
      <c r="N8" s="76">
        <f>M8/H8*100</f>
        <v>2.8341629210684629</v>
      </c>
      <c r="O8" s="15"/>
      <c r="W8" s="4"/>
      <c r="Y8" s="5"/>
    </row>
    <row r="9" spans="1:61" ht="18" customHeight="1" x14ac:dyDescent="0.15">
      <c r="A9" s="9" t="s">
        <v>11</v>
      </c>
      <c r="B9" s="10">
        <f t="shared" si="0"/>
        <v>4</v>
      </c>
      <c r="C9" s="13">
        <f t="shared" si="0"/>
        <v>31175</v>
      </c>
      <c r="D9" s="72">
        <f>C9/$C$32*100</f>
        <v>1.2375699152569286</v>
      </c>
      <c r="E9" s="12">
        <f>E20</f>
        <v>31685</v>
      </c>
      <c r="F9" s="74">
        <f>C9-E9</f>
        <v>-510</v>
      </c>
      <c r="G9" s="76">
        <v>-1.253108548913219</v>
      </c>
      <c r="H9" s="12">
        <v>34654.800000000003</v>
      </c>
      <c r="I9" s="12">
        <f t="shared" si="1"/>
        <v>27792</v>
      </c>
      <c r="J9" s="74">
        <f>I9-C9</f>
        <v>-3383</v>
      </c>
      <c r="K9" s="76">
        <f>J9/C9*100</f>
        <v>-10.851643945469126</v>
      </c>
      <c r="L9" s="14">
        <f>L20</f>
        <v>4</v>
      </c>
      <c r="M9" s="74">
        <f>I9-H9</f>
        <v>-6862.8000000000029</v>
      </c>
      <c r="N9" s="76">
        <f>M9/H9*100</f>
        <v>-19.803317289379834</v>
      </c>
      <c r="O9" s="15"/>
      <c r="W9" s="4"/>
      <c r="Y9" s="5"/>
    </row>
    <row r="10" spans="1:61" ht="18" customHeight="1" thickBot="1" x14ac:dyDescent="0.2">
      <c r="A10" s="17" t="s">
        <v>17</v>
      </c>
      <c r="B10" s="18">
        <f>SUM(B21:B31)</f>
        <v>66</v>
      </c>
      <c r="C10" s="19">
        <f>SUM(C21:C31)</f>
        <v>636962</v>
      </c>
      <c r="D10" s="73">
        <f>C10/$C$32*100</f>
        <v>25.285806202466198</v>
      </c>
      <c r="E10" s="19">
        <f>SUM(E21:E31)</f>
        <v>501384.6</v>
      </c>
      <c r="F10" s="77">
        <f>SUM(F21:F31)</f>
        <v>128120.40000000007</v>
      </c>
      <c r="G10" s="78">
        <f>F10/C10*100</f>
        <v>20.114292532364576</v>
      </c>
      <c r="H10" s="19">
        <v>611963.59000000008</v>
      </c>
      <c r="I10" s="19">
        <f>SUM(I21:I31)</f>
        <v>640168.79</v>
      </c>
      <c r="J10" s="77">
        <f>I10-C10</f>
        <v>3206.7900000000373</v>
      </c>
      <c r="K10" s="78">
        <f>J10/C10*100</f>
        <v>0.50345075530408989</v>
      </c>
      <c r="L10" s="20">
        <f>SUM(L21:L31)</f>
        <v>19</v>
      </c>
      <c r="M10" s="77">
        <f>I10-H10</f>
        <v>28205.199999999953</v>
      </c>
      <c r="N10" s="78">
        <f>M10/H10*100</f>
        <v>4.608967013870866</v>
      </c>
      <c r="O10" s="15"/>
      <c r="W10" s="4"/>
      <c r="Y10" s="5"/>
    </row>
    <row r="11" spans="1:61" ht="18" customHeight="1" thickTop="1" x14ac:dyDescent="0.15">
      <c r="A11" s="21" t="s">
        <v>12</v>
      </c>
      <c r="B11" s="65">
        <f>SUM(B7:B10)</f>
        <v>115</v>
      </c>
      <c r="C11" s="66">
        <f>SUM(C7:C10)</f>
        <v>2519049.6</v>
      </c>
      <c r="D11" s="67">
        <f>SUM(D7:D10)</f>
        <v>100</v>
      </c>
      <c r="E11" s="66">
        <f>SUM(E7:E10)</f>
        <v>1860673.321</v>
      </c>
      <c r="F11" s="66">
        <f>SUM(F7:F10)</f>
        <v>650919.2790000001</v>
      </c>
      <c r="G11" s="68">
        <f>F11/C11*100</f>
        <v>25.839875443500599</v>
      </c>
      <c r="H11" s="66">
        <f>SUM(H7:H10)</f>
        <v>2509961.79</v>
      </c>
      <c r="I11" s="69">
        <f>SUM(I7:I10)</f>
        <v>2512964.29</v>
      </c>
      <c r="J11" s="70">
        <f>I11-C11</f>
        <v>-6085.3100000000559</v>
      </c>
      <c r="K11" s="68">
        <f>J11/C11*100</f>
        <v>-0.24157166258258889</v>
      </c>
      <c r="L11" s="71">
        <f>SUM(L7:L10)</f>
        <v>47</v>
      </c>
      <c r="M11" s="70">
        <f>I11-H11</f>
        <v>3002.5</v>
      </c>
      <c r="N11" s="68">
        <f>M11/H11*100</f>
        <v>0.1196233349831194</v>
      </c>
      <c r="O11" s="15"/>
      <c r="W11" s="4"/>
      <c r="Y11" s="5"/>
    </row>
    <row r="12" spans="1:61" ht="18" customHeight="1" x14ac:dyDescent="0.15">
      <c r="B12" s="22"/>
      <c r="C12" s="23"/>
      <c r="D12" s="22"/>
      <c r="E12" s="24"/>
      <c r="F12" s="24"/>
      <c r="H12" s="24"/>
      <c r="I12" s="24"/>
      <c r="K12" s="25"/>
      <c r="L12" s="25"/>
      <c r="M12" s="25"/>
      <c r="N12" s="25"/>
      <c r="W12" s="4"/>
      <c r="X12" s="5"/>
    </row>
    <row r="13" spans="1:61" ht="18" customHeight="1" x14ac:dyDescent="0.15">
      <c r="B13" s="26"/>
      <c r="C13" s="27"/>
      <c r="D13" s="26"/>
      <c r="E13" s="24"/>
      <c r="F13" s="24"/>
      <c r="H13" s="24"/>
      <c r="I13" s="24"/>
      <c r="K13" s="28"/>
      <c r="L13" s="28"/>
      <c r="M13" s="24"/>
      <c r="W13" s="4"/>
      <c r="X13" s="5"/>
    </row>
    <row r="14" spans="1:61" ht="18" customHeight="1" x14ac:dyDescent="0.15">
      <c r="A14" s="61" t="s">
        <v>19</v>
      </c>
      <c r="B14" s="61"/>
      <c r="C14" s="62"/>
      <c r="D14" s="61"/>
      <c r="E14" s="62"/>
      <c r="F14" s="62"/>
      <c r="G14" s="61"/>
      <c r="H14" s="62"/>
      <c r="I14" s="62"/>
      <c r="J14" s="61"/>
      <c r="K14" s="61"/>
      <c r="L14" s="61"/>
      <c r="M14" s="61"/>
      <c r="N14" s="61"/>
      <c r="W14" s="4"/>
      <c r="X14" s="5"/>
    </row>
    <row r="15" spans="1:61" s="5" customFormat="1" ht="18" customHeight="1" x14ac:dyDescent="0.15">
      <c r="A15" s="7"/>
      <c r="B15" s="7"/>
      <c r="C15" s="29"/>
      <c r="D15" s="7"/>
      <c r="E15" s="29"/>
      <c r="F15" s="29"/>
      <c r="G15" s="7"/>
      <c r="H15" s="29"/>
      <c r="I15" s="29"/>
      <c r="J15" s="7"/>
      <c r="K15" s="7"/>
      <c r="L15" s="7"/>
      <c r="M15" s="7"/>
      <c r="N15" s="7"/>
    </row>
    <row r="16" spans="1:61" ht="18" customHeight="1" x14ac:dyDescent="0.15">
      <c r="A16" s="92" t="s">
        <v>14</v>
      </c>
      <c r="B16" s="92" t="s">
        <v>0</v>
      </c>
      <c r="C16" s="92" t="s">
        <v>26</v>
      </c>
      <c r="D16" s="92" t="s">
        <v>18</v>
      </c>
      <c r="E16" s="93" t="s">
        <v>25</v>
      </c>
      <c r="F16" s="93" t="s">
        <v>28</v>
      </c>
      <c r="G16" s="92" t="s">
        <v>27</v>
      </c>
      <c r="H16" s="94" t="s">
        <v>36</v>
      </c>
      <c r="I16" s="95" t="s">
        <v>40</v>
      </c>
      <c r="J16" s="99" t="s">
        <v>23</v>
      </c>
      <c r="K16" s="100"/>
      <c r="L16" s="101"/>
      <c r="M16" s="99" t="s">
        <v>24</v>
      </c>
      <c r="N16" s="101"/>
      <c r="W16" s="4"/>
      <c r="X16" s="5"/>
    </row>
    <row r="17" spans="1:58" ht="42" customHeight="1" x14ac:dyDescent="0.15">
      <c r="A17" s="92"/>
      <c r="B17" s="92"/>
      <c r="C17" s="92"/>
      <c r="D17" s="92"/>
      <c r="E17" s="93"/>
      <c r="F17" s="93"/>
      <c r="G17" s="92"/>
      <c r="H17" s="94"/>
      <c r="I17" s="95"/>
      <c r="J17" s="64" t="s">
        <v>29</v>
      </c>
      <c r="K17" s="64" t="s">
        <v>30</v>
      </c>
      <c r="L17" s="64" t="s">
        <v>22</v>
      </c>
      <c r="M17" s="63" t="s">
        <v>41</v>
      </c>
      <c r="N17" s="63" t="s">
        <v>42</v>
      </c>
      <c r="O17" s="5"/>
      <c r="V17" s="5"/>
      <c r="W17" s="4"/>
    </row>
    <row r="18" spans="1:58" ht="18" customHeight="1" x14ac:dyDescent="0.15">
      <c r="A18" s="30" t="s">
        <v>1</v>
      </c>
      <c r="B18" s="31">
        <v>40</v>
      </c>
      <c r="C18" s="11">
        <v>491733.60000000003</v>
      </c>
      <c r="D18" s="88">
        <f t="shared" ref="D18:D31" si="2">C18/$C$32*100</f>
        <v>19.520600150151868</v>
      </c>
      <c r="E18" s="32">
        <v>429282.72100000002</v>
      </c>
      <c r="F18" s="84">
        <f>C18-E18</f>
        <v>62450.879000000015</v>
      </c>
      <c r="G18" s="82">
        <f t="shared" ref="G18:G25" si="3">F18/C18*100</f>
        <v>12.7001447531753</v>
      </c>
      <c r="H18" s="33">
        <v>558478.39999999991</v>
      </c>
      <c r="I18" s="33">
        <v>503156.50000000006</v>
      </c>
      <c r="J18" s="80">
        <f t="shared" ref="J18:J32" si="4">I18-C18</f>
        <v>11422.900000000023</v>
      </c>
      <c r="K18" s="68">
        <f>J18/C18*100</f>
        <v>2.3229854539124482</v>
      </c>
      <c r="L18" s="34">
        <v>23</v>
      </c>
      <c r="M18" s="84">
        <f t="shared" ref="M18:M32" si="5">I18-H18</f>
        <v>-55321.899999999849</v>
      </c>
      <c r="N18" s="76">
        <f>M18/H18*100</f>
        <v>-9.9058262593503805</v>
      </c>
      <c r="O18" s="15"/>
      <c r="V18" s="5"/>
      <c r="W18" s="4"/>
    </row>
    <row r="19" spans="1:58" ht="18" customHeight="1" x14ac:dyDescent="0.15">
      <c r="A19" s="30" t="s">
        <v>13</v>
      </c>
      <c r="B19" s="31">
        <v>5</v>
      </c>
      <c r="C19" s="13">
        <v>1359179</v>
      </c>
      <c r="D19" s="88">
        <f t="shared" si="2"/>
        <v>53.956023732125004</v>
      </c>
      <c r="E19" s="16">
        <v>898321</v>
      </c>
      <c r="F19" s="84">
        <f t="shared" ref="F19:F25" si="6">C19-E19</f>
        <v>460858</v>
      </c>
      <c r="G19" s="82">
        <f t="shared" si="3"/>
        <v>33.907086557399722</v>
      </c>
      <c r="H19" s="35">
        <v>1304865</v>
      </c>
      <c r="I19" s="36">
        <v>1341847</v>
      </c>
      <c r="J19" s="80">
        <f t="shared" si="4"/>
        <v>-17332</v>
      </c>
      <c r="K19" s="68">
        <f t="shared" ref="K19:K31" si="7">J19/C19*100</f>
        <v>-1.2751815618104754</v>
      </c>
      <c r="L19" s="34">
        <v>1</v>
      </c>
      <c r="M19" s="84">
        <f t="shared" si="5"/>
        <v>36982</v>
      </c>
      <c r="N19" s="76">
        <f t="shared" ref="N19:N32" si="8">M19/H19*100</f>
        <v>2.8341629210684629</v>
      </c>
      <c r="O19" s="15"/>
      <c r="V19" s="5"/>
      <c r="W19" s="4"/>
    </row>
    <row r="20" spans="1:58" ht="18" customHeight="1" x14ac:dyDescent="0.15">
      <c r="A20" s="30" t="s">
        <v>31</v>
      </c>
      <c r="B20" s="31">
        <v>4</v>
      </c>
      <c r="C20" s="13">
        <v>31175</v>
      </c>
      <c r="D20" s="88">
        <f t="shared" si="2"/>
        <v>1.2375699152569286</v>
      </c>
      <c r="E20" s="37">
        <v>31685</v>
      </c>
      <c r="F20" s="84">
        <f t="shared" si="6"/>
        <v>-510</v>
      </c>
      <c r="G20" s="87">
        <f t="shared" si="3"/>
        <v>-1.6359262229350442</v>
      </c>
      <c r="H20" s="35">
        <v>34654.800000000003</v>
      </c>
      <c r="I20" s="36">
        <v>27792</v>
      </c>
      <c r="J20" s="80">
        <f t="shared" si="4"/>
        <v>-3383</v>
      </c>
      <c r="K20" s="68">
        <f t="shared" si="7"/>
        <v>-10.851643945469126</v>
      </c>
      <c r="L20" s="34">
        <v>4</v>
      </c>
      <c r="M20" s="84">
        <f t="shared" si="5"/>
        <v>-6862.8000000000029</v>
      </c>
      <c r="N20" s="76">
        <f t="shared" si="8"/>
        <v>-19.803317289379834</v>
      </c>
      <c r="O20" s="15"/>
      <c r="V20" s="5"/>
      <c r="W20" s="4"/>
    </row>
    <row r="21" spans="1:58" ht="18" customHeight="1" x14ac:dyDescent="0.15">
      <c r="A21" s="30" t="s">
        <v>32</v>
      </c>
      <c r="B21" s="31">
        <v>3</v>
      </c>
      <c r="C21" s="13">
        <v>21445.8</v>
      </c>
      <c r="D21" s="88">
        <f t="shared" si="2"/>
        <v>0.85134488816734688</v>
      </c>
      <c r="E21" s="37">
        <v>21003</v>
      </c>
      <c r="F21" s="84">
        <f>C21-E21</f>
        <v>442.79999999999927</v>
      </c>
      <c r="G21" s="87">
        <f>F21/C21*100</f>
        <v>2.0647399490809355</v>
      </c>
      <c r="H21" s="35">
        <v>25747.1</v>
      </c>
      <c r="I21" s="36">
        <v>26396.699999999997</v>
      </c>
      <c r="J21" s="80">
        <f>I21-C21</f>
        <v>4950.8999999999978</v>
      </c>
      <c r="K21" s="68">
        <f>J21/C21*100</f>
        <v>23.085639146126503</v>
      </c>
      <c r="L21" s="34">
        <v>0</v>
      </c>
      <c r="M21" s="84">
        <f>I21-H21</f>
        <v>649.59999999999854</v>
      </c>
      <c r="N21" s="76">
        <f>M21/H21*100</f>
        <v>2.5230025905830114</v>
      </c>
      <c r="O21" s="15"/>
      <c r="V21" s="5"/>
      <c r="W21" s="4"/>
    </row>
    <row r="22" spans="1:58" ht="18" customHeight="1" x14ac:dyDescent="0.15">
      <c r="A22" s="30" t="s">
        <v>37</v>
      </c>
      <c r="B22" s="31">
        <v>15</v>
      </c>
      <c r="C22" s="13">
        <v>91601.5</v>
      </c>
      <c r="D22" s="88">
        <f t="shared" si="2"/>
        <v>3.6363515827556552</v>
      </c>
      <c r="E22" s="37">
        <v>59668.099999999991</v>
      </c>
      <c r="F22" s="84">
        <f t="shared" si="6"/>
        <v>31933.400000000009</v>
      </c>
      <c r="G22" s="82">
        <f>F22/C22*100</f>
        <v>34.8612195215144</v>
      </c>
      <c r="H22" s="38">
        <v>98388.799999999988</v>
      </c>
      <c r="I22" s="39">
        <v>91681.600000000006</v>
      </c>
      <c r="J22" s="80">
        <f t="shared" si="4"/>
        <v>80.100000000005821</v>
      </c>
      <c r="K22" s="68">
        <f>J22/C22*100</f>
        <v>8.7443982904216441E-2</v>
      </c>
      <c r="L22" s="34">
        <v>6</v>
      </c>
      <c r="M22" s="84">
        <f t="shared" si="5"/>
        <v>-6707.1999999999825</v>
      </c>
      <c r="N22" s="76">
        <f t="shared" si="8"/>
        <v>-6.8170360854080778</v>
      </c>
      <c r="O22" s="15"/>
      <c r="V22" s="5"/>
      <c r="W22" s="4"/>
    </row>
    <row r="23" spans="1:58" ht="18" customHeight="1" x14ac:dyDescent="0.15">
      <c r="A23" s="30" t="s">
        <v>2</v>
      </c>
      <c r="B23" s="31">
        <v>1</v>
      </c>
      <c r="C23" s="40" t="s">
        <v>43</v>
      </c>
      <c r="D23" s="85" t="s">
        <v>16</v>
      </c>
      <c r="E23" s="40" t="s">
        <v>43</v>
      </c>
      <c r="F23" s="85" t="s">
        <v>16</v>
      </c>
      <c r="G23" s="85" t="s">
        <v>16</v>
      </c>
      <c r="H23" s="41">
        <v>5532</v>
      </c>
      <c r="I23" s="13">
        <v>4349</v>
      </c>
      <c r="J23" s="85" t="s">
        <v>16</v>
      </c>
      <c r="K23" s="85" t="s">
        <v>16</v>
      </c>
      <c r="L23" s="13">
        <v>1</v>
      </c>
      <c r="M23" s="85" t="s">
        <v>16</v>
      </c>
      <c r="N23" s="85" t="s">
        <v>16</v>
      </c>
      <c r="O23" s="15"/>
      <c r="U23" s="5"/>
      <c r="W23" s="4"/>
    </row>
    <row r="24" spans="1:58" ht="18" customHeight="1" x14ac:dyDescent="0.15">
      <c r="A24" s="42" t="s">
        <v>3</v>
      </c>
      <c r="B24" s="43">
        <v>3</v>
      </c>
      <c r="C24" s="44">
        <v>9741</v>
      </c>
      <c r="D24" s="89">
        <f t="shared" si="2"/>
        <v>0.38669345772310321</v>
      </c>
      <c r="E24" s="45">
        <v>8866</v>
      </c>
      <c r="F24" s="84">
        <f t="shared" si="6"/>
        <v>875</v>
      </c>
      <c r="G24" s="82">
        <f>F24/C24*100</f>
        <v>8.982650651883791</v>
      </c>
      <c r="H24" s="35">
        <v>8564</v>
      </c>
      <c r="I24" s="36">
        <v>9306</v>
      </c>
      <c r="J24" s="80">
        <f t="shared" si="4"/>
        <v>-435</v>
      </c>
      <c r="K24" s="68">
        <f t="shared" si="7"/>
        <v>-4.4656606097936553</v>
      </c>
      <c r="L24" s="34">
        <v>1</v>
      </c>
      <c r="M24" s="84">
        <f t="shared" si="5"/>
        <v>742</v>
      </c>
      <c r="N24" s="76">
        <f t="shared" si="8"/>
        <v>8.6641756188696863</v>
      </c>
      <c r="O24" s="15"/>
      <c r="U24" s="5"/>
      <c r="W24" s="4"/>
    </row>
    <row r="25" spans="1:58" ht="28.5" customHeight="1" x14ac:dyDescent="0.15">
      <c r="A25" s="42" t="s">
        <v>21</v>
      </c>
      <c r="B25" s="43">
        <v>5</v>
      </c>
      <c r="C25" s="44">
        <v>36752.9</v>
      </c>
      <c r="D25" s="89">
        <f t="shared" si="2"/>
        <v>1.458998663622979</v>
      </c>
      <c r="E25" s="45">
        <v>32647.1</v>
      </c>
      <c r="F25" s="84">
        <f t="shared" si="6"/>
        <v>4105.8000000000029</v>
      </c>
      <c r="G25" s="82">
        <f t="shared" si="3"/>
        <v>11.17136334819838</v>
      </c>
      <c r="H25" s="35">
        <v>39438.29</v>
      </c>
      <c r="I25" s="36">
        <v>36111.19</v>
      </c>
      <c r="J25" s="80">
        <f t="shared" si="4"/>
        <v>-641.70999999999913</v>
      </c>
      <c r="K25" s="68">
        <f t="shared" si="7"/>
        <v>-1.7460118793346895</v>
      </c>
      <c r="L25" s="34">
        <v>2</v>
      </c>
      <c r="M25" s="84">
        <f t="shared" si="5"/>
        <v>-3327.0999999999985</v>
      </c>
      <c r="N25" s="76">
        <f t="shared" si="8"/>
        <v>-8.4362176960512194</v>
      </c>
      <c r="O25" s="15"/>
      <c r="U25" s="5"/>
      <c r="W25" s="4"/>
    </row>
    <row r="26" spans="1:58" s="8" customFormat="1" ht="18" customHeight="1" x14ac:dyDescent="0.15">
      <c r="A26" s="42" t="s">
        <v>34</v>
      </c>
      <c r="B26" s="43">
        <v>1</v>
      </c>
      <c r="C26" s="45">
        <v>7457</v>
      </c>
      <c r="D26" s="89">
        <f t="shared" si="2"/>
        <v>0.29602434187877841</v>
      </c>
      <c r="E26" s="45" t="s">
        <v>43</v>
      </c>
      <c r="F26" s="84" t="s">
        <v>16</v>
      </c>
      <c r="G26" s="82" t="s">
        <v>16</v>
      </c>
      <c r="H26" s="35">
        <v>9473</v>
      </c>
      <c r="I26" s="36">
        <v>10675</v>
      </c>
      <c r="J26" s="80">
        <f t="shared" si="4"/>
        <v>3218</v>
      </c>
      <c r="K26" s="68">
        <f t="shared" si="7"/>
        <v>43.154083411559604</v>
      </c>
      <c r="L26" s="46">
        <v>0</v>
      </c>
      <c r="M26" s="84">
        <f t="shared" si="5"/>
        <v>1202</v>
      </c>
      <c r="N26" s="76">
        <f t="shared" si="8"/>
        <v>12.688694183468808</v>
      </c>
      <c r="O26" s="15"/>
      <c r="P26" s="4"/>
      <c r="Q26" s="4"/>
      <c r="R26" s="4"/>
      <c r="S26" s="4"/>
      <c r="T26" s="4"/>
      <c r="U26" s="5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</row>
    <row r="27" spans="1:58" s="47" customFormat="1" ht="18" customHeight="1" x14ac:dyDescent="0.15">
      <c r="A27" s="42" t="s">
        <v>4</v>
      </c>
      <c r="B27" s="43">
        <v>12</v>
      </c>
      <c r="C27" s="44">
        <v>63157.9</v>
      </c>
      <c r="D27" s="89">
        <f t="shared" si="2"/>
        <v>2.5072114499055513</v>
      </c>
      <c r="E27" s="45">
        <v>61835.5</v>
      </c>
      <c r="F27" s="84">
        <f>C27-E27</f>
        <v>1322.4000000000015</v>
      </c>
      <c r="G27" s="82">
        <f t="shared" ref="G27:G32" si="9">F27/C27*100</f>
        <v>2.0937998255166836</v>
      </c>
      <c r="H27" s="36">
        <v>73002.400000000009</v>
      </c>
      <c r="I27" s="36">
        <v>76061.3</v>
      </c>
      <c r="J27" s="80">
        <f>I27-C27</f>
        <v>12903.400000000001</v>
      </c>
      <c r="K27" s="68">
        <f t="shared" si="7"/>
        <v>20.430381630801534</v>
      </c>
      <c r="L27" s="34">
        <v>2</v>
      </c>
      <c r="M27" s="84">
        <f t="shared" si="5"/>
        <v>3058.8999999999942</v>
      </c>
      <c r="N27" s="76">
        <f t="shared" si="8"/>
        <v>4.1901362146997823</v>
      </c>
      <c r="O27" s="15"/>
      <c r="P27" s="4"/>
      <c r="Q27" s="4"/>
      <c r="R27" s="4"/>
      <c r="S27" s="4"/>
      <c r="T27" s="4"/>
      <c r="U27" s="5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</row>
    <row r="28" spans="1:58" ht="18" customHeight="1" x14ac:dyDescent="0.15">
      <c r="A28" s="42" t="s">
        <v>5</v>
      </c>
      <c r="B28" s="43">
        <v>4</v>
      </c>
      <c r="C28" s="44">
        <v>20179.5</v>
      </c>
      <c r="D28" s="89">
        <f t="shared" si="2"/>
        <v>0.80107592958868301</v>
      </c>
      <c r="E28" s="45">
        <v>19847.8</v>
      </c>
      <c r="F28" s="84">
        <f>C28-E28</f>
        <v>331.70000000000073</v>
      </c>
      <c r="G28" s="82">
        <f t="shared" si="9"/>
        <v>1.6437473673777878</v>
      </c>
      <c r="H28" s="35">
        <v>13296.9</v>
      </c>
      <c r="I28" s="36">
        <v>20077.2</v>
      </c>
      <c r="J28" s="80">
        <f t="shared" si="4"/>
        <v>-102.29999999999927</v>
      </c>
      <c r="K28" s="68">
        <f t="shared" si="7"/>
        <v>-0.50695012264921957</v>
      </c>
      <c r="L28" s="34">
        <v>2</v>
      </c>
      <c r="M28" s="84">
        <f t="shared" si="5"/>
        <v>6780.3000000000011</v>
      </c>
      <c r="N28" s="76">
        <f t="shared" si="8"/>
        <v>50.991584504658995</v>
      </c>
      <c r="U28" s="5"/>
      <c r="W28" s="4"/>
    </row>
    <row r="29" spans="1:58" ht="18" customHeight="1" x14ac:dyDescent="0.15">
      <c r="A29" s="48" t="s">
        <v>44</v>
      </c>
      <c r="B29" s="43">
        <v>1</v>
      </c>
      <c r="C29" s="44">
        <v>12056</v>
      </c>
      <c r="D29" s="89">
        <f t="shared" ref="D29" si="10">C29/$C$32*100</f>
        <v>0.47859319641820469</v>
      </c>
      <c r="E29" s="45">
        <v>11700</v>
      </c>
      <c r="F29" s="84">
        <f>C29-E29</f>
        <v>356</v>
      </c>
      <c r="G29" s="82">
        <f t="shared" si="9"/>
        <v>2.9528865295288651</v>
      </c>
      <c r="H29" s="9">
        <v>13367</v>
      </c>
      <c r="I29" s="36">
        <v>13482</v>
      </c>
      <c r="J29" s="80">
        <f t="shared" ref="J29" si="11">I29-C29</f>
        <v>1426</v>
      </c>
      <c r="K29" s="68">
        <f t="shared" ref="K29" si="12">J29/C29*100</f>
        <v>11.828135368281353</v>
      </c>
      <c r="L29" s="34">
        <v>0</v>
      </c>
      <c r="M29" s="84">
        <f>I29-H30</f>
        <v>-306761</v>
      </c>
      <c r="N29" s="76">
        <f>M29/H30*100</f>
        <v>-95.790071914140199</v>
      </c>
      <c r="U29" s="5"/>
      <c r="W29" s="4"/>
    </row>
    <row r="30" spans="1:58" ht="18" customHeight="1" x14ac:dyDescent="0.15">
      <c r="A30" s="48" t="s">
        <v>6</v>
      </c>
      <c r="B30" s="43">
        <v>20</v>
      </c>
      <c r="C30" s="44">
        <v>366667.4</v>
      </c>
      <c r="D30" s="89">
        <f t="shared" si="2"/>
        <v>14.555783260480462</v>
      </c>
      <c r="E30" s="49">
        <v>277914.09999999998</v>
      </c>
      <c r="F30" s="84">
        <f>C30-E30</f>
        <v>88753.300000000047</v>
      </c>
      <c r="G30" s="82">
        <f t="shared" si="9"/>
        <v>24.205397043751379</v>
      </c>
      <c r="H30" s="35">
        <v>320243</v>
      </c>
      <c r="I30" s="50">
        <v>347658.8</v>
      </c>
      <c r="J30" s="80">
        <f t="shared" si="4"/>
        <v>-19008.600000000035</v>
      </c>
      <c r="K30" s="68">
        <f t="shared" si="7"/>
        <v>-5.1841532680571092</v>
      </c>
      <c r="L30" s="34">
        <v>4</v>
      </c>
      <c r="M30" s="84" t="e">
        <f>I30-#REF!</f>
        <v>#REF!</v>
      </c>
      <c r="N30" s="76" t="e">
        <f>M30/#REF!*100</f>
        <v>#REF!</v>
      </c>
      <c r="U30" s="5"/>
      <c r="W30" s="4"/>
    </row>
    <row r="31" spans="1:58" ht="18" customHeight="1" thickBot="1" x14ac:dyDescent="0.2">
      <c r="A31" s="51" t="s">
        <v>15</v>
      </c>
      <c r="B31" s="52">
        <v>1</v>
      </c>
      <c r="C31" s="53">
        <v>7903</v>
      </c>
      <c r="D31" s="90">
        <f t="shared" si="2"/>
        <v>0.31372943192543729</v>
      </c>
      <c r="E31" s="54">
        <v>7903</v>
      </c>
      <c r="F31" s="77">
        <f>C31-E31</f>
        <v>0</v>
      </c>
      <c r="G31" s="78">
        <f t="shared" si="9"/>
        <v>0</v>
      </c>
      <c r="H31" s="55">
        <v>4911.2</v>
      </c>
      <c r="I31" s="54">
        <v>4370</v>
      </c>
      <c r="J31" s="86">
        <f t="shared" si="4"/>
        <v>-3533</v>
      </c>
      <c r="K31" s="78">
        <f t="shared" si="7"/>
        <v>-44.704542578767558</v>
      </c>
      <c r="L31" s="56">
        <v>1</v>
      </c>
      <c r="M31" s="86">
        <f t="shared" si="5"/>
        <v>-541.19999999999982</v>
      </c>
      <c r="N31" s="78">
        <f t="shared" si="8"/>
        <v>-11.019710050496819</v>
      </c>
      <c r="O31" s="15"/>
      <c r="U31" s="5"/>
      <c r="W31" s="4"/>
    </row>
    <row r="32" spans="1:58" ht="18" customHeight="1" thickTop="1" x14ac:dyDescent="0.15">
      <c r="A32" s="57" t="s">
        <v>7</v>
      </c>
      <c r="B32" s="79">
        <f>SUM(B18:B31)</f>
        <v>115</v>
      </c>
      <c r="C32" s="80">
        <f>SUM(C18:C31)</f>
        <v>2519049.6</v>
      </c>
      <c r="D32" s="81">
        <f>SUM(D18:D31)</f>
        <v>99.999999999999986</v>
      </c>
      <c r="E32" s="80">
        <f>SUM(E18:E31)</f>
        <v>1860673.321</v>
      </c>
      <c r="F32" s="80">
        <f>SUM(F18:F31)</f>
        <v>650919.2790000001</v>
      </c>
      <c r="G32" s="82">
        <f t="shared" si="9"/>
        <v>25.839875443500599</v>
      </c>
      <c r="H32" s="80">
        <f>SUM(H18:H31)</f>
        <v>2509961.89</v>
      </c>
      <c r="I32" s="80">
        <f>SUM(I18:I31)</f>
        <v>2512964.29</v>
      </c>
      <c r="J32" s="80">
        <f t="shared" si="4"/>
        <v>-6085.3100000000559</v>
      </c>
      <c r="K32" s="68">
        <f>J32/C32*100</f>
        <v>-0.24157166258258889</v>
      </c>
      <c r="L32" s="83">
        <f>SUM(L18:L31)</f>
        <v>47</v>
      </c>
      <c r="M32" s="80">
        <f t="shared" si="5"/>
        <v>3002.3999999999069</v>
      </c>
      <c r="N32" s="68">
        <f>M32/H32*100</f>
        <v>0.11961934609293635</v>
      </c>
      <c r="O32" s="15"/>
      <c r="U32" s="5"/>
      <c r="W32" s="4"/>
    </row>
    <row r="33" spans="1:23" ht="18" customHeight="1" x14ac:dyDescent="0.15">
      <c r="G33" s="58"/>
      <c r="H33" s="58"/>
    </row>
    <row r="34" spans="1:23" ht="18" customHeight="1" x14ac:dyDescent="0.15">
      <c r="A34" s="97" t="s">
        <v>33</v>
      </c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W34" s="4"/>
    </row>
    <row r="35" spans="1:23" ht="18" customHeight="1" x14ac:dyDescent="0.15">
      <c r="A35" s="4" t="s">
        <v>39</v>
      </c>
      <c r="E35" s="5"/>
      <c r="W35" s="4"/>
    </row>
    <row r="36" spans="1:23" ht="41.25" customHeight="1" x14ac:dyDescent="0.15">
      <c r="A36" s="98" t="s">
        <v>35</v>
      </c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W36" s="4"/>
    </row>
    <row r="37" spans="1:23" ht="20.25" customHeight="1" x14ac:dyDescent="0.15">
      <c r="E37" s="5"/>
      <c r="W37" s="4"/>
    </row>
    <row r="38" spans="1:23" ht="41.25" customHeight="1" x14ac:dyDescent="0.15">
      <c r="E38" s="5"/>
      <c r="W38" s="4"/>
    </row>
    <row r="39" spans="1:23" ht="30.75" customHeight="1" x14ac:dyDescent="0.15">
      <c r="C39" s="59"/>
      <c r="D39" s="60"/>
      <c r="E39" s="60"/>
      <c r="F39" s="59"/>
      <c r="G39" s="60"/>
      <c r="H39" s="60"/>
      <c r="I39" s="59"/>
    </row>
    <row r="40" spans="1:23" ht="30.75" customHeight="1" x14ac:dyDescent="0.15">
      <c r="C40" s="59"/>
      <c r="D40" s="59"/>
      <c r="E40" s="60"/>
      <c r="F40" s="59"/>
      <c r="G40" s="59"/>
      <c r="H40" s="59"/>
      <c r="I40" s="59"/>
    </row>
  </sheetData>
  <mergeCells count="24">
    <mergeCell ref="A34:N34"/>
    <mergeCell ref="A36:N36"/>
    <mergeCell ref="F16:F17"/>
    <mergeCell ref="G16:G17"/>
    <mergeCell ref="H16:H17"/>
    <mergeCell ref="I16:I17"/>
    <mergeCell ref="J16:L16"/>
    <mergeCell ref="M16:N16"/>
    <mergeCell ref="M5:N5"/>
    <mergeCell ref="A16:A17"/>
    <mergeCell ref="B16:B17"/>
    <mergeCell ref="C16:C17"/>
    <mergeCell ref="D16:D17"/>
    <mergeCell ref="E16:E17"/>
    <mergeCell ref="F5:F6"/>
    <mergeCell ref="G5:G6"/>
    <mergeCell ref="H5:H6"/>
    <mergeCell ref="I5:I6"/>
    <mergeCell ref="J5:L5"/>
    <mergeCell ref="A5:A6"/>
    <mergeCell ref="B5:B6"/>
    <mergeCell ref="C5:C6"/>
    <mergeCell ref="D5:D6"/>
    <mergeCell ref="E5:E6"/>
  </mergeCells>
  <phoneticPr fontId="2"/>
  <printOptions horizontalCentered="1"/>
  <pageMargins left="0.31496062992125984" right="0.31496062992125984" top="0.55118110236220474" bottom="0.55118110236220474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R6実績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長崎県</dc:creator>
  <cp:lastModifiedBy>野田 菜々恵</cp:lastModifiedBy>
  <cp:lastPrinted>2024-03-28T09:10:08Z</cp:lastPrinted>
  <dcterms:created xsi:type="dcterms:W3CDTF">2009-04-08T00:52:14Z</dcterms:created>
  <dcterms:modified xsi:type="dcterms:W3CDTF">2026-02-17T09:16:58Z</dcterms:modified>
</cp:coreProperties>
</file>